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5135" windowHeight="8490"/>
  </bookViews>
  <sheets>
    <sheet name="eksplikatsioon" sheetId="11" r:id="rId1"/>
    <sheet name="Leht1" sheetId="10" r:id="rId2"/>
  </sheets>
  <calcPr calcId="145621"/>
</workbook>
</file>

<file path=xl/calcChain.xml><?xml version="1.0" encoding="utf-8"?>
<calcChain xmlns="http://schemas.openxmlformats.org/spreadsheetml/2006/main">
  <c r="O17" i="11" l="1"/>
  <c r="N17" i="11"/>
  <c r="M17" i="11"/>
  <c r="L17" i="11"/>
  <c r="O16" i="11"/>
  <c r="L16" i="11"/>
  <c r="O13" i="11"/>
  <c r="N13" i="11"/>
  <c r="M13" i="11"/>
  <c r="L13" i="11"/>
  <c r="O9" i="11"/>
  <c r="O10" i="11"/>
  <c r="O11" i="11"/>
  <c r="O12" i="11"/>
  <c r="N9" i="11"/>
  <c r="N10" i="11"/>
  <c r="N11" i="11"/>
  <c r="N12" i="11"/>
  <c r="M10" i="11"/>
  <c r="M11" i="11"/>
  <c r="M12" i="11"/>
  <c r="M9" i="11"/>
  <c r="L10" i="11"/>
  <c r="L11" i="11"/>
  <c r="L12" i="11"/>
  <c r="L9" i="11"/>
  <c r="N16" i="11"/>
  <c r="M16" i="11"/>
  <c r="O7" i="11"/>
  <c r="O8" i="11"/>
  <c r="O6" i="11"/>
  <c r="N8" i="11"/>
  <c r="N7" i="11"/>
  <c r="N6" i="11"/>
  <c r="M7" i="11"/>
  <c r="M8" i="11"/>
  <c r="L7" i="11"/>
  <c r="L8" i="11"/>
  <c r="M6" i="11"/>
  <c r="L6" i="11"/>
  <c r="E120" i="11"/>
  <c r="D120" i="11"/>
  <c r="E118" i="11"/>
  <c r="F118" i="11"/>
  <c r="F120" i="11" s="1"/>
  <c r="G118" i="11"/>
  <c r="G120" i="11" s="1"/>
  <c r="D118" i="11"/>
  <c r="I102" i="11"/>
  <c r="E102" i="11"/>
  <c r="F102" i="11"/>
  <c r="G102" i="11"/>
  <c r="D102" i="11"/>
  <c r="P6" i="11" l="1"/>
  <c r="P10" i="11"/>
  <c r="P9" i="11"/>
  <c r="P11" i="11"/>
  <c r="P8" i="11"/>
  <c r="P7" i="11"/>
  <c r="P13" i="11"/>
  <c r="P16" i="11"/>
  <c r="O14" i="11"/>
  <c r="O20" i="11" s="1"/>
  <c r="N14" i="11"/>
  <c r="N20" i="11" s="1"/>
  <c r="I118" i="11"/>
  <c r="G54" i="11"/>
  <c r="D54" i="11"/>
  <c r="E54" i="11" l="1"/>
  <c r="P17" i="11" l="1"/>
  <c r="L14" i="11" l="1"/>
  <c r="L20" i="11" l="1"/>
  <c r="P18" i="11"/>
  <c r="P12" i="11"/>
  <c r="M14" i="11"/>
  <c r="Q6" i="11" s="1"/>
  <c r="Q8" i="11" l="1"/>
  <c r="Q7" i="11"/>
  <c r="M20" i="11"/>
  <c r="P20" i="11" s="1"/>
  <c r="Q9" i="11"/>
  <c r="Q11" i="11"/>
  <c r="Q12" i="11"/>
  <c r="Q13" i="11"/>
  <c r="Q10" i="11"/>
  <c r="P14" i="11"/>
  <c r="R6" i="11" l="1"/>
  <c r="P24" i="11"/>
  <c r="P27" i="11" s="1"/>
  <c r="P25" i="11"/>
  <c r="P26" i="11"/>
  <c r="Q14" i="11"/>
  <c r="U12" i="11"/>
  <c r="U13" i="11"/>
  <c r="U6" i="11"/>
  <c r="R10" i="11"/>
  <c r="S10" i="11" s="1"/>
  <c r="T10" i="11" s="1"/>
  <c r="R11" i="11"/>
  <c r="S11" i="11" s="1"/>
  <c r="T11" i="11" s="1"/>
  <c r="R9" i="11"/>
  <c r="S9" i="11" s="1"/>
  <c r="T9" i="11" s="1"/>
  <c r="R7" i="11"/>
  <c r="S7" i="11" s="1"/>
  <c r="T7" i="11" s="1"/>
  <c r="R8" i="11"/>
  <c r="S8" i="11" s="1"/>
  <c r="T8" i="11" s="1"/>
  <c r="U10" i="11"/>
  <c r="U11" i="11"/>
  <c r="U9" i="11"/>
  <c r="U7" i="11"/>
  <c r="U8" i="11"/>
  <c r="R12" i="11"/>
  <c r="S12" i="11" s="1"/>
  <c r="T12" i="11" s="1"/>
  <c r="R13" i="11"/>
  <c r="S13" i="11" s="1"/>
  <c r="T13" i="11" s="1"/>
  <c r="S6" i="11"/>
  <c r="T6" i="11" s="1"/>
  <c r="G83" i="11"/>
  <c r="F83" i="11"/>
  <c r="E83" i="11"/>
  <c r="D83" i="11"/>
  <c r="F54" i="11"/>
  <c r="I83" i="11" l="1"/>
  <c r="Q20" i="11"/>
  <c r="I54" i="11"/>
  <c r="R14" i="11"/>
  <c r="S14" i="11"/>
  <c r="T14" i="11"/>
  <c r="T15" i="11" s="1"/>
  <c r="I120" i="11" l="1"/>
</calcChain>
</file>

<file path=xl/comments1.xml><?xml version="1.0" encoding="utf-8"?>
<comments xmlns="http://schemas.openxmlformats.org/spreadsheetml/2006/main">
  <authors>
    <author>Ülle Tamm</author>
  </authors>
  <commentList>
    <comment ref="Q20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
</t>
        </r>
      </text>
    </comment>
    <comment ref="I54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102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118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120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</commentList>
</comments>
</file>

<file path=xl/sharedStrings.xml><?xml version="1.0" encoding="utf-8"?>
<sst xmlns="http://schemas.openxmlformats.org/spreadsheetml/2006/main" count="301" uniqueCount="102">
  <si>
    <t>KOKKU</t>
  </si>
  <si>
    <t>HOONE KOKKU</t>
  </si>
  <si>
    <t>korruse üldpind</t>
  </si>
  <si>
    <t>I KORRUS KOKKU</t>
  </si>
  <si>
    <t>II KORRUS KOKKU</t>
  </si>
  <si>
    <t>WC</t>
  </si>
  <si>
    <t>vakantne</t>
  </si>
  <si>
    <t>Üürnike ühiskasutuses</t>
  </si>
  <si>
    <t>KOKKU üürniku üüripind</t>
  </si>
  <si>
    <t>% hoonest (ainukasutuses pinna alusel)</t>
  </si>
  <si>
    <t>I korrus</t>
  </si>
  <si>
    <t>II korrus</t>
  </si>
  <si>
    <t>KOKKU ainu-kasutuses pind</t>
  </si>
  <si>
    <t>Üürnikule jagatud korruse üldpind</t>
  </si>
  <si>
    <t>Üürnikule jagatud hoone üldpind</t>
  </si>
  <si>
    <t>KOKKU ühis-kasutuses pind</t>
  </si>
  <si>
    <t>hoone üldpind</t>
  </si>
  <si>
    <t>Üürnike ainukasutuses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</si>
  <si>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</si>
  <si>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</si>
  <si>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</si>
  <si>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</si>
  <si>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</si>
  <si>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</si>
  <si>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</si>
  <si>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</si>
  <si>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</si>
  <si>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</si>
  <si>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</si>
  <si>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</si>
  <si>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</si>
  <si>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</si>
  <si>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</si>
  <si>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</si>
  <si>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</si>
  <si>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</si>
  <si>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</si>
  <si>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</si>
  <si>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</si>
  <si>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</si>
  <si>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</si>
  <si>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</si>
  <si>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</si>
  <si>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</si>
  <si>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-</t>
  </si>
  <si>
    <t>Kasutus</t>
  </si>
  <si>
    <t>Suletud netopind</t>
  </si>
  <si>
    <t>Kokku</t>
  </si>
  <si>
    <t>Ühend. teede pind</t>
  </si>
  <si>
    <t>Tehn. ruumide pind</t>
  </si>
  <si>
    <t>Ruumi nimetus</t>
  </si>
  <si>
    <t>Ruumi nr</t>
  </si>
  <si>
    <t>KOKKU ainukasutuses pind</t>
  </si>
  <si>
    <t>KOKKU üldpind</t>
  </si>
  <si>
    <t>Hoone üüritav pind KOKKU</t>
  </si>
  <si>
    <t>Kasulik pind (üüritav pind)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</si>
  <si>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</si>
  <si>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</si>
  <si>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</si>
  <si>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</si>
  <si>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</si>
  <si>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</si>
  <si>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</si>
  <si>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</si>
  <si>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</si>
  <si>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</si>
  <si>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</si>
  <si>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</si>
  <si>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</si>
  <si>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</si>
  <si>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</si>
  <si>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</si>
  <si>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</si>
  <si>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</si>
  <si>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</si>
  <si>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</si>
  <si>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</si>
  <si>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Trepikoda</t>
  </si>
  <si>
    <t>Ruum</t>
  </si>
  <si>
    <t>Kontor</t>
  </si>
  <si>
    <t>Esik</t>
  </si>
  <si>
    <t>Arest</t>
  </si>
  <si>
    <t>Koridor</t>
  </si>
  <si>
    <t>Abiruum</t>
  </si>
  <si>
    <t>Garaaž</t>
  </si>
  <si>
    <t>Puhkeruum</t>
  </si>
  <si>
    <t>Suitsuruum</t>
  </si>
  <si>
    <t>III KORRUS KOKKU</t>
  </si>
  <si>
    <t>Relvaladu</t>
  </si>
  <si>
    <t>Soojasõlm</t>
  </si>
  <si>
    <t>Jõusaal</t>
  </si>
  <si>
    <t>Eesruum</t>
  </si>
  <si>
    <t>Pesuruum</t>
  </si>
  <si>
    <t>Leiliruum</t>
  </si>
  <si>
    <r>
      <t xml:space="preserve">RUUMIDE EKSPLIKATSIOON: </t>
    </r>
    <r>
      <rPr>
        <sz val="14"/>
        <color rgb="FFFF0000"/>
        <rFont val="Arial"/>
        <family val="2"/>
        <charset val="186"/>
      </rPr>
      <t>Lossiplats 4, Haapsalu</t>
    </r>
  </si>
  <si>
    <t>17A</t>
  </si>
  <si>
    <t>KELDER KOKKU</t>
  </si>
  <si>
    <t>III korrus</t>
  </si>
  <si>
    <t>kelder</t>
  </si>
  <si>
    <t>PPA</t>
  </si>
  <si>
    <t>SKA</t>
  </si>
  <si>
    <t>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</si>
</sst>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_ ;[Red]\-0.00\ "/>
  </numFmts>
  <fonts count="12" x14ac:knownFonts="1">
    <font>
      <sz val="10"/>
      <name val="Arial"/>
    </font>
    <font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color theme="1"/>
      <name val="Arial"/>
      <family val="2"/>
      <charset val="186"/>
    </font>
    <font>
      <sz val="10"/>
      <color rgb="FFFF0000"/>
      <name val="Arial"/>
      <family val="2"/>
    </font>
    <font>
      <sz val="14"/>
      <color rgb="FFFF000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4" fillId="0" borderId="0" xfId="0" applyFont="1"/>
    <xf numFmtId="164" fontId="4" fillId="0" borderId="3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/>
    <xf numFmtId="164" fontId="4" fillId="0" borderId="0" xfId="0" applyNumberFormat="1" applyFont="1"/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/>
    <xf numFmtId="0" fontId="5" fillId="0" borderId="1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164" fontId="2" fillId="0" borderId="0" xfId="0" applyNumberFormat="1" applyFont="1" applyBorder="1"/>
    <xf numFmtId="0" fontId="4" fillId="0" borderId="24" xfId="0" applyFont="1" applyFill="1" applyBorder="1"/>
    <xf numFmtId="164" fontId="0" fillId="0" borderId="24" xfId="0" applyNumberFormat="1" applyFill="1" applyBorder="1"/>
    <xf numFmtId="164" fontId="2" fillId="0" borderId="9" xfId="0" applyNumberFormat="1" applyFont="1" applyFill="1" applyBorder="1"/>
    <xf numFmtId="164" fontId="5" fillId="0" borderId="14" xfId="0" applyNumberFormat="1" applyFont="1" applyFill="1" applyBorder="1"/>
    <xf numFmtId="164" fontId="2" fillId="0" borderId="9" xfId="0" applyNumberFormat="1" applyFont="1" applyFill="1" applyBorder="1" applyAlignment="1">
      <alignment horizontal="right"/>
    </xf>
    <xf numFmtId="164" fontId="5" fillId="0" borderId="24" xfId="0" applyNumberFormat="1" applyFont="1" applyFill="1" applyBorder="1" applyAlignment="1">
      <alignment horizontal="right"/>
    </xf>
    <xf numFmtId="165" fontId="0" fillId="0" borderId="25" xfId="1" applyNumberFormat="1" applyFont="1" applyFill="1" applyBorder="1"/>
    <xf numFmtId="0" fontId="4" fillId="0" borderId="19" xfId="0" applyFont="1" applyFill="1" applyBorder="1"/>
    <xf numFmtId="164" fontId="0" fillId="0" borderId="19" xfId="0" applyNumberFormat="1" applyFill="1" applyBorder="1"/>
    <xf numFmtId="164" fontId="2" fillId="0" borderId="0" xfId="0" applyNumberFormat="1" applyFont="1" applyFill="1" applyBorder="1"/>
    <xf numFmtId="164" fontId="5" fillId="0" borderId="17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165" fontId="0" fillId="0" borderId="26" xfId="1" applyNumberFormat="1" applyFont="1" applyFill="1" applyBorder="1"/>
    <xf numFmtId="0" fontId="4" fillId="2" borderId="7" xfId="0" applyFont="1" applyFill="1" applyBorder="1"/>
    <xf numFmtId="164" fontId="0" fillId="2" borderId="7" xfId="0" applyNumberFormat="1" applyFill="1" applyBorder="1"/>
    <xf numFmtId="164" fontId="2" fillId="2" borderId="21" xfId="0" applyNumberFormat="1" applyFont="1" applyFill="1" applyBorder="1"/>
    <xf numFmtId="164" fontId="5" fillId="2" borderId="22" xfId="0" applyNumberFormat="1" applyFont="1" applyFill="1" applyBorder="1"/>
    <xf numFmtId="164" fontId="2" fillId="2" borderId="21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165" fontId="0" fillId="2" borderId="23" xfId="1" applyNumberFormat="1" applyFont="1" applyFill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0" fillId="0" borderId="0" xfId="0" applyNumberFormat="1"/>
    <xf numFmtId="164" fontId="2" fillId="0" borderId="0" xfId="0" applyNumberFormat="1" applyFont="1" applyBorder="1" applyAlignment="1">
      <alignment horizontal="left"/>
    </xf>
    <xf numFmtId="0" fontId="0" fillId="0" borderId="24" xfId="0" applyBorder="1"/>
    <xf numFmtId="164" fontId="0" fillId="0" borderId="9" xfId="0" applyNumberFormat="1" applyBorder="1"/>
    <xf numFmtId="164" fontId="5" fillId="0" borderId="14" xfId="0" applyNumberFormat="1" applyFont="1" applyBorder="1"/>
    <xf numFmtId="0" fontId="0" fillId="0" borderId="10" xfId="0" applyBorder="1"/>
    <xf numFmtId="164" fontId="5" fillId="0" borderId="20" xfId="0" applyNumberFormat="1" applyFont="1" applyBorder="1"/>
    <xf numFmtId="0" fontId="5" fillId="0" borderId="7" xfId="0" applyFont="1" applyBorder="1" applyAlignment="1"/>
    <xf numFmtId="0" fontId="5" fillId="0" borderId="21" xfId="0" applyFont="1" applyBorder="1" applyAlignment="1"/>
    <xf numFmtId="164" fontId="0" fillId="0" borderId="0" xfId="0" applyNumberFormat="1" applyBorder="1"/>
    <xf numFmtId="164" fontId="2" fillId="0" borderId="25" xfId="0" applyNumberFormat="1" applyFont="1" applyBorder="1"/>
    <xf numFmtId="164" fontId="5" fillId="0" borderId="21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22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textRotation="90"/>
    </xf>
    <xf numFmtId="16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30" xfId="0" applyNumberFormat="1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31" xfId="0" applyFont="1" applyBorder="1"/>
    <xf numFmtId="49" fontId="4" fillId="0" borderId="30" xfId="0" applyNumberFormat="1" applyFont="1" applyBorder="1" applyAlignment="1">
      <alignment horizontal="center"/>
    </xf>
    <xf numFmtId="0" fontId="6" fillId="0" borderId="31" xfId="0" applyFont="1" applyBorder="1"/>
    <xf numFmtId="49" fontId="4" fillId="0" borderId="3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33" xfId="0" applyFont="1" applyFill="1" applyBorder="1"/>
    <xf numFmtId="49" fontId="4" fillId="0" borderId="34" xfId="0" applyNumberFormat="1" applyFont="1" applyFill="1" applyBorder="1" applyAlignment="1">
      <alignment horizontal="center"/>
    </xf>
    <xf numFmtId="0" fontId="4" fillId="0" borderId="13" xfId="0" applyFont="1" applyBorder="1"/>
    <xf numFmtId="49" fontId="4" fillId="0" borderId="3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33" xfId="0" applyFont="1" applyBorder="1"/>
    <xf numFmtId="0" fontId="4" fillId="0" borderId="37" xfId="0" applyFont="1" applyBorder="1"/>
    <xf numFmtId="166" fontId="0" fillId="0" borderId="0" xfId="0" applyNumberFormat="1" applyFill="1"/>
    <xf numFmtId="166" fontId="7" fillId="0" borderId="0" xfId="0" applyNumberFormat="1" applyFont="1" applyFill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 applyBorder="1"/>
    <xf numFmtId="0" fontId="4" fillId="0" borderId="35" xfId="0" applyFont="1" applyFill="1" applyBorder="1"/>
    <xf numFmtId="0" fontId="11" fillId="0" borderId="3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5" xfId="0" applyFont="1" applyBorder="1"/>
    <xf numFmtId="164" fontId="2" fillId="0" borderId="40" xfId="0" applyNumberFormat="1" applyFont="1" applyBorder="1" applyAlignment="1">
      <alignment horizontal="center"/>
    </xf>
    <xf numFmtId="0" fontId="2" fillId="0" borderId="4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/>
    <xf numFmtId="0" fontId="5" fillId="0" borderId="43" xfId="0" applyFont="1" applyBorder="1" applyAlignment="1"/>
    <xf numFmtId="0" fontId="2" fillId="0" borderId="0" xfId="0" applyFont="1" applyFill="1" applyBorder="1"/>
    <xf numFmtId="164" fontId="2" fillId="0" borderId="9" xfId="0" applyNumberFormat="1" applyFont="1" applyBorder="1"/>
    <xf numFmtId="164" fontId="2" fillId="0" borderId="43" xfId="0" applyNumberFormat="1" applyFont="1" applyBorder="1"/>
    <xf numFmtId="164" fontId="2" fillId="0" borderId="44" xfId="0" applyNumberFormat="1" applyFont="1" applyBorder="1"/>
    <xf numFmtId="0" fontId="2" fillId="0" borderId="0" xfId="0" applyFont="1"/>
    <xf numFmtId="2" fontId="0" fillId="0" borderId="0" xfId="0" applyNumberFormat="1"/>
    <xf numFmtId="0" fontId="0" fillId="0" borderId="1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49" fontId="3" fillId="0" borderId="30" xfId="0" applyNumberFormat="1" applyFont="1" applyBorder="1" applyAlignment="1">
      <alignment horizontal="center" vertical="center" textRotation="90"/>
    </xf>
    <xf numFmtId="49" fontId="3" fillId="0" borderId="3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</cellXfs>
  <cellStyles count="2">
    <cellStyle name="Normaallaad" xfId="0" builtinId="0"/>
    <cellStyle name="Prots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5"/>
  <sheetViews>
    <sheetView tabSelected="1" workbookViewId="0"/>
  </sheetViews>
  <sheetFormatPr defaultRowHeight="12.75" x14ac:dyDescent="0.2"/>
  <cols>
    <col min="1" max="1" width="4.42578125" style="1" customWidth="1"/>
    <col min="2" max="2" width="6.5703125" style="2" customWidth="1"/>
    <col min="3" max="3" width="19.5703125" style="1" bestFit="1" customWidth="1"/>
    <col min="4" max="4" width="8.85546875" style="1" customWidth="1"/>
    <col min="5" max="5" width="8.5703125" style="1" customWidth="1"/>
    <col min="6" max="6" width="9.5703125" style="1" customWidth="1"/>
    <col min="7" max="7" width="11.85546875" style="1" customWidth="1"/>
    <col min="8" max="8" width="28.140625" style="8" bestFit="1" customWidth="1"/>
    <col min="9" max="9" width="11.85546875" style="3" customWidth="1"/>
    <col min="10" max="10" width="9.140625" style="3" customWidth="1"/>
    <col min="11" max="11" width="28.140625" style="3" bestFit="1" customWidth="1"/>
    <col min="12" max="15" width="9.140625" style="3"/>
    <col min="16" max="16" width="14.28515625" style="3" customWidth="1"/>
    <col min="17" max="17" width="15" style="3" customWidth="1"/>
    <col min="18" max="18" width="15.85546875" style="3" customWidth="1"/>
    <col min="19" max="19" width="15.28515625" style="3" customWidth="1"/>
    <col min="20" max="20" width="12.5703125" style="3" customWidth="1"/>
    <col min="21" max="21" width="15.7109375" style="3" customWidth="1"/>
    <col min="22" max="16384" width="9.140625" style="3"/>
  </cols>
  <sheetData>
    <row r="1" spans="1:21" ht="13.5" thickBot="1" x14ac:dyDescent="0.25"/>
    <row r="2" spans="1:21" ht="18" x14ac:dyDescent="0.2">
      <c r="A2" s="73"/>
      <c r="B2" s="139" t="s">
        <v>94</v>
      </c>
      <c r="C2" s="140"/>
      <c r="D2" s="140"/>
      <c r="E2" s="140"/>
      <c r="F2" s="140"/>
      <c r="G2" s="140"/>
      <c r="H2" s="141"/>
    </row>
    <row r="3" spans="1:21" ht="12.75" customHeight="1" thickBot="1" x14ac:dyDescent="0.25">
      <c r="A3" s="143"/>
      <c r="B3" s="145" t="s">
        <v>51</v>
      </c>
      <c r="C3" s="147" t="s">
        <v>50</v>
      </c>
      <c r="D3" s="147" t="s">
        <v>46</v>
      </c>
      <c r="E3" s="147"/>
      <c r="F3" s="147"/>
      <c r="G3" s="147"/>
      <c r="H3" s="138" t="s">
        <v>45</v>
      </c>
    </row>
    <row r="4" spans="1:21" ht="13.5" thickBot="1" x14ac:dyDescent="0.25">
      <c r="A4" s="144"/>
      <c r="B4" s="146"/>
      <c r="C4" s="148"/>
      <c r="D4" s="149" t="s">
        <v>47</v>
      </c>
      <c r="E4" s="150" t="s">
        <v>55</v>
      </c>
      <c r="F4" s="149" t="s">
        <v>48</v>
      </c>
      <c r="G4" s="149" t="s">
        <v>49</v>
      </c>
      <c r="H4" s="138"/>
      <c r="I4" s="5"/>
      <c r="L4" s="127" t="s">
        <v>17</v>
      </c>
      <c r="M4" s="128"/>
      <c r="N4" s="129"/>
      <c r="O4" s="129"/>
      <c r="P4" s="130"/>
      <c r="Q4" s="131" t="s">
        <v>7</v>
      </c>
      <c r="R4" s="132"/>
      <c r="S4" s="133"/>
      <c r="T4" s="134" t="s">
        <v>8</v>
      </c>
      <c r="U4" s="121" t="s">
        <v>9</v>
      </c>
    </row>
    <row r="5" spans="1:21" ht="39" thickBot="1" x14ac:dyDescent="0.25">
      <c r="A5" s="144"/>
      <c r="B5" s="146"/>
      <c r="C5" s="148"/>
      <c r="D5" s="149" t="s">
        <v>0</v>
      </c>
      <c r="E5" s="150"/>
      <c r="F5" s="149"/>
      <c r="G5" s="149"/>
      <c r="H5" s="138"/>
      <c r="K5" s="4"/>
      <c r="L5" s="23" t="s">
        <v>10</v>
      </c>
      <c r="M5" s="24" t="s">
        <v>11</v>
      </c>
      <c r="N5" s="113" t="s">
        <v>97</v>
      </c>
      <c r="O5" s="115" t="s">
        <v>98</v>
      </c>
      <c r="P5" s="25" t="s">
        <v>12</v>
      </c>
      <c r="Q5" s="26" t="s">
        <v>13</v>
      </c>
      <c r="R5" s="27" t="s">
        <v>14</v>
      </c>
      <c r="S5" s="28" t="s">
        <v>15</v>
      </c>
      <c r="T5" s="135"/>
      <c r="U5" s="122"/>
    </row>
    <row r="6" spans="1:21" s="15" customFormat="1" ht="15.75" x14ac:dyDescent="0.25">
      <c r="A6" s="142"/>
      <c r="B6" s="78" t="s">
        <v>18</v>
      </c>
      <c r="C6" s="99" t="s">
        <v>77</v>
      </c>
      <c r="D6" s="101">
        <v>11.02</v>
      </c>
      <c r="E6" s="101"/>
      <c r="F6" s="101">
        <v>11.02</v>
      </c>
      <c r="G6" s="13"/>
      <c r="H6" s="79" t="s">
        <v>44</v>
      </c>
      <c r="K6" s="30" t="s">
        <v>99</v>
      </c>
      <c r="L6" s="31">
        <f>SUMIFS($E$6:$E$52,$H$6:$H$52,K6)</f>
        <v>623.50999999999988</v>
      </c>
      <c r="M6" s="32">
        <f>SUMIFS($E$55:$E$81,$H$55:$H$81,K6)</f>
        <v>366.81999999999988</v>
      </c>
      <c r="N6" s="32">
        <f>SUMIFS($E$84:$E$101,$H$84:$H$101,K6)</f>
        <v>270.61</v>
      </c>
      <c r="O6" s="32">
        <f>SUMIFS($E$103:$E$117,$H$103:$H$117,K6)</f>
        <v>215.95999999999998</v>
      </c>
      <c r="P6" s="33">
        <f>SUM(L6:O6)</f>
        <v>1476.8999999999996</v>
      </c>
      <c r="Q6" s="34">
        <f>L6/$L$14*L$16+M6/$M$14*$M$16+N6/$N$14*$N$16+O6/$O$14*$O$16</f>
        <v>62.877682888391597</v>
      </c>
      <c r="R6" s="34">
        <f t="shared" ref="R6:R13" si="0">P6/$P$14*P$17</f>
        <v>0</v>
      </c>
      <c r="S6" s="35">
        <f t="shared" ref="S6:S13" si="1">SUM(Q6:R6)</f>
        <v>62.877682888391597</v>
      </c>
      <c r="T6" s="33">
        <f>P6+S6</f>
        <v>1539.7776828883912</v>
      </c>
      <c r="U6" s="36">
        <f t="shared" ref="U6:U13" si="2">P6/$P$14</f>
        <v>0.9925870168623524</v>
      </c>
    </row>
    <row r="7" spans="1:21" s="15" customFormat="1" ht="15.75" x14ac:dyDescent="0.25">
      <c r="A7" s="142"/>
      <c r="B7" s="78" t="s">
        <v>19</v>
      </c>
      <c r="C7" s="99" t="s">
        <v>5</v>
      </c>
      <c r="D7" s="99">
        <v>3.45</v>
      </c>
      <c r="E7" s="99">
        <v>3.45</v>
      </c>
      <c r="F7" s="99"/>
      <c r="G7" s="13"/>
      <c r="H7" s="79" t="s">
        <v>2</v>
      </c>
      <c r="K7" s="37" t="s">
        <v>100</v>
      </c>
      <c r="L7" s="38">
        <f t="shared" ref="L7:L8" si="3">SUMIFS($E$6:$E$52,$H$6:$H$52,K7)</f>
        <v>5.28</v>
      </c>
      <c r="M7" s="39">
        <f t="shared" ref="M7:M8" si="4">SUMIFS($E$55:$E$81,$H$55:$H$81,K7)</f>
        <v>0</v>
      </c>
      <c r="N7" s="39">
        <f>SUMIFS($E$84:$E$101,$H$84:$H$101,K7)</f>
        <v>0</v>
      </c>
      <c r="O7" s="39">
        <f t="shared" ref="O7:O12" si="5">SUMIFS($E$103:$E$117,$H$103:$H$117,K7)</f>
        <v>0</v>
      </c>
      <c r="P7" s="40">
        <f>SUM(L7:O7)</f>
        <v>5.28</v>
      </c>
      <c r="Q7" s="41">
        <f>L7/$L$14*L$16+M7/$M$14*$M$16+N7/$N$14*$N$16+O7/$O$14*$O$16</f>
        <v>0.53246004979985517</v>
      </c>
      <c r="R7" s="41">
        <f t="shared" si="0"/>
        <v>0</v>
      </c>
      <c r="S7" s="42">
        <f t="shared" si="1"/>
        <v>0.53246004979985517</v>
      </c>
      <c r="T7" s="40">
        <f t="shared" ref="T7:T13" si="6">P7+S7</f>
        <v>5.8124600497998555</v>
      </c>
      <c r="U7" s="43">
        <f t="shared" si="2"/>
        <v>3.5485540314396523E-3</v>
      </c>
    </row>
    <row r="8" spans="1:21" s="15" customFormat="1" ht="15.75" x14ac:dyDescent="0.25">
      <c r="A8" s="20"/>
      <c r="B8" s="78" t="s">
        <v>20</v>
      </c>
      <c r="C8" s="99" t="s">
        <v>78</v>
      </c>
      <c r="D8" s="99">
        <v>5.34</v>
      </c>
      <c r="E8" s="99">
        <v>5.34</v>
      </c>
      <c r="F8" s="99"/>
      <c r="G8" s="13"/>
      <c r="H8" s="79" t="s">
        <v>2</v>
      </c>
      <c r="K8" s="37" t="s">
        <v>101</v>
      </c>
      <c r="L8" s="38">
        <f t="shared" si="3"/>
        <v>5.75</v>
      </c>
      <c r="M8" s="39">
        <f t="shared" si="4"/>
        <v>0</v>
      </c>
      <c r="N8" s="39">
        <f>SUMIFS($E$84:$E$101,$H$84:$H$101,K8)</f>
        <v>0</v>
      </c>
      <c r="O8" s="39">
        <f t="shared" si="5"/>
        <v>0</v>
      </c>
      <c r="P8" s="40">
        <f>SUM(L8:O8)</f>
        <v>5.75</v>
      </c>
      <c r="Q8" s="41">
        <f>L8/$L$14*L$16+M8/$M$14*$M$16+N7/$N$14*$N$16+O7/$O$14*$O$16</f>
        <v>0.57985706180855445</v>
      </c>
      <c r="R8" s="41">
        <f t="shared" si="0"/>
        <v>0</v>
      </c>
      <c r="S8" s="42">
        <f t="shared" si="1"/>
        <v>0.57985706180855445</v>
      </c>
      <c r="T8" s="40">
        <f t="shared" si="6"/>
        <v>6.3298570618085543</v>
      </c>
      <c r="U8" s="43">
        <f t="shared" si="2"/>
        <v>3.8644291062079543E-3</v>
      </c>
    </row>
    <row r="9" spans="1:21" s="15" customFormat="1" ht="15.75" x14ac:dyDescent="0.25">
      <c r="A9" s="142"/>
      <c r="B9" s="78" t="s">
        <v>21</v>
      </c>
      <c r="C9" s="99" t="s">
        <v>79</v>
      </c>
      <c r="D9" s="101">
        <v>16.899999999999999</v>
      </c>
      <c r="E9" s="99">
        <v>16.899999999999999</v>
      </c>
      <c r="F9" s="99"/>
      <c r="G9" s="13"/>
      <c r="H9" s="79" t="s">
        <v>99</v>
      </c>
      <c r="K9" s="37"/>
      <c r="L9" s="38">
        <f>SUMIFS($E$6:$E$52,$H$6:$H$52,K9)</f>
        <v>0</v>
      </c>
      <c r="M9" s="39">
        <f>SUMIFS($E$55:$E$81,$H$55:$H$81,K9)</f>
        <v>0</v>
      </c>
      <c r="N9" s="39">
        <f t="shared" ref="N9:N12" si="7">SUMIFS($E$84:$E$101,$H$84:$H$101,K9)</f>
        <v>0</v>
      </c>
      <c r="O9" s="39">
        <f t="shared" si="5"/>
        <v>0</v>
      </c>
      <c r="P9" s="40">
        <f t="shared" ref="P9:P11" si="8">SUM(L9:O9)</f>
        <v>0</v>
      </c>
      <c r="Q9" s="41">
        <f t="shared" ref="Q9:Q13" si="9">L9/$L$14*L$16+M9/$M$14*$M$16</f>
        <v>0</v>
      </c>
      <c r="R9" s="41">
        <f t="shared" si="0"/>
        <v>0</v>
      </c>
      <c r="S9" s="42">
        <f t="shared" si="1"/>
        <v>0</v>
      </c>
      <c r="T9" s="40">
        <f t="shared" si="6"/>
        <v>0</v>
      </c>
      <c r="U9" s="43">
        <f t="shared" si="2"/>
        <v>0</v>
      </c>
    </row>
    <row r="10" spans="1:21" s="15" customFormat="1" ht="15.75" x14ac:dyDescent="0.25">
      <c r="A10" s="142"/>
      <c r="B10" s="78" t="s">
        <v>22</v>
      </c>
      <c r="C10" s="99" t="s">
        <v>79</v>
      </c>
      <c r="D10" s="99">
        <v>11.73</v>
      </c>
      <c r="E10" s="99">
        <v>11.73</v>
      </c>
      <c r="F10" s="99"/>
      <c r="G10" s="13"/>
      <c r="H10" s="79" t="s">
        <v>99</v>
      </c>
      <c r="K10" s="37"/>
      <c r="L10" s="38">
        <f t="shared" ref="L10:L12" si="10">SUMIFS($E$6:$E$52,$H$6:$H$52,K10)</f>
        <v>0</v>
      </c>
      <c r="M10" s="39">
        <f t="shared" ref="M10:M12" si="11">SUMIFS($E$55:$E$81,$H$55:$H$81,K10)</f>
        <v>0</v>
      </c>
      <c r="N10" s="39">
        <f t="shared" si="7"/>
        <v>0</v>
      </c>
      <c r="O10" s="39">
        <f t="shared" si="5"/>
        <v>0</v>
      </c>
      <c r="P10" s="40">
        <f t="shared" si="8"/>
        <v>0</v>
      </c>
      <c r="Q10" s="41">
        <f t="shared" si="9"/>
        <v>0</v>
      </c>
      <c r="R10" s="41">
        <f t="shared" si="0"/>
        <v>0</v>
      </c>
      <c r="S10" s="42">
        <f t="shared" si="1"/>
        <v>0</v>
      </c>
      <c r="T10" s="40">
        <f t="shared" si="6"/>
        <v>0</v>
      </c>
      <c r="U10" s="43">
        <f t="shared" si="2"/>
        <v>0</v>
      </c>
    </row>
    <row r="11" spans="1:21" s="15" customFormat="1" ht="15.75" x14ac:dyDescent="0.25">
      <c r="A11" s="142"/>
      <c r="B11" s="78" t="s">
        <v>23</v>
      </c>
      <c r="C11" s="99" t="s">
        <v>79</v>
      </c>
      <c r="D11" s="99">
        <v>17.43</v>
      </c>
      <c r="E11" s="99">
        <v>17.43</v>
      </c>
      <c r="F11" s="99"/>
      <c r="G11" s="13"/>
      <c r="H11" s="79" t="s">
        <v>99</v>
      </c>
      <c r="K11" s="37"/>
      <c r="L11" s="38">
        <f t="shared" si="10"/>
        <v>0</v>
      </c>
      <c r="M11" s="39">
        <f t="shared" si="11"/>
        <v>0</v>
      </c>
      <c r="N11" s="39">
        <f t="shared" si="7"/>
        <v>0</v>
      </c>
      <c r="O11" s="39">
        <f t="shared" si="5"/>
        <v>0</v>
      </c>
      <c r="P11" s="40">
        <f t="shared" si="8"/>
        <v>0</v>
      </c>
      <c r="Q11" s="41">
        <f t="shared" si="9"/>
        <v>0</v>
      </c>
      <c r="R11" s="41">
        <f t="shared" si="0"/>
        <v>0</v>
      </c>
      <c r="S11" s="42">
        <f t="shared" si="1"/>
        <v>0</v>
      </c>
      <c r="T11" s="40">
        <f t="shared" si="6"/>
        <v>0</v>
      </c>
      <c r="U11" s="43">
        <f t="shared" si="2"/>
        <v>0</v>
      </c>
    </row>
    <row r="12" spans="1:21" s="15" customFormat="1" ht="16.5" thickBot="1" x14ac:dyDescent="0.3">
      <c r="A12" s="142"/>
      <c r="B12" s="78" t="s">
        <v>24</v>
      </c>
      <c r="C12" s="99" t="s">
        <v>77</v>
      </c>
      <c r="D12" s="101">
        <v>13.52</v>
      </c>
      <c r="E12" s="99"/>
      <c r="F12" s="101">
        <v>13.52</v>
      </c>
      <c r="G12" s="13"/>
      <c r="H12" s="79" t="s">
        <v>44</v>
      </c>
      <c r="K12" s="37"/>
      <c r="L12" s="38">
        <f t="shared" si="10"/>
        <v>0</v>
      </c>
      <c r="M12" s="39">
        <f t="shared" si="11"/>
        <v>0</v>
      </c>
      <c r="N12" s="39">
        <f t="shared" si="7"/>
        <v>0</v>
      </c>
      <c r="O12" s="39">
        <f t="shared" si="5"/>
        <v>0</v>
      </c>
      <c r="P12" s="40">
        <f t="shared" ref="P12" si="12">SUM(L12:M12)</f>
        <v>0</v>
      </c>
      <c r="Q12" s="41">
        <f t="shared" si="9"/>
        <v>0</v>
      </c>
      <c r="R12" s="41">
        <f t="shared" si="0"/>
        <v>0</v>
      </c>
      <c r="S12" s="42">
        <f t="shared" si="1"/>
        <v>0</v>
      </c>
      <c r="T12" s="40">
        <f t="shared" si="6"/>
        <v>0</v>
      </c>
      <c r="U12" s="43">
        <f t="shared" si="2"/>
        <v>0</v>
      </c>
    </row>
    <row r="13" spans="1:21" s="15" customFormat="1" ht="16.5" thickBot="1" x14ac:dyDescent="0.3">
      <c r="A13" s="142"/>
      <c r="B13" s="78" t="s">
        <v>25</v>
      </c>
      <c r="C13" s="99" t="s">
        <v>79</v>
      </c>
      <c r="D13" s="99">
        <v>17.22</v>
      </c>
      <c r="E13" s="99">
        <v>17.22</v>
      </c>
      <c r="F13" s="99"/>
      <c r="G13" s="14"/>
      <c r="H13" s="79" t="s">
        <v>99</v>
      </c>
      <c r="K13" s="44" t="s">
        <v>6</v>
      </c>
      <c r="L13" s="45">
        <f>SUMIFS($E$6:$E$52,$H$6:$H$52,K13)</f>
        <v>0</v>
      </c>
      <c r="M13" s="46">
        <f>SUMIFS($E$55:$E$81,$H$55:$H$81,K13)</f>
        <v>0</v>
      </c>
      <c r="N13" s="46">
        <f>SUMIFS($E$84:$E$101,$H$84:$H$101,K13)</f>
        <v>0</v>
      </c>
      <c r="O13" s="46">
        <f>SUMIFS($E$103:$E$117,$H$103:$H$117,K13)</f>
        <v>0</v>
      </c>
      <c r="P13" s="47">
        <f>SUM(L13:O13)</f>
        <v>0</v>
      </c>
      <c r="Q13" s="48">
        <f t="shared" si="9"/>
        <v>0</v>
      </c>
      <c r="R13" s="48">
        <f t="shared" si="0"/>
        <v>0</v>
      </c>
      <c r="S13" s="49">
        <f t="shared" si="1"/>
        <v>0</v>
      </c>
      <c r="T13" s="47">
        <f t="shared" si="6"/>
        <v>0</v>
      </c>
      <c r="U13" s="50">
        <f t="shared" si="2"/>
        <v>0</v>
      </c>
    </row>
    <row r="14" spans="1:21" s="15" customFormat="1" ht="16.5" thickBot="1" x14ac:dyDescent="0.3">
      <c r="A14" s="142"/>
      <c r="B14" s="78" t="s">
        <v>26</v>
      </c>
      <c r="C14" s="99" t="s">
        <v>79</v>
      </c>
      <c r="D14" s="99">
        <v>16.89</v>
      </c>
      <c r="E14" s="99">
        <v>16.89</v>
      </c>
      <c r="F14" s="99"/>
      <c r="G14" s="13"/>
      <c r="H14" s="79" t="s">
        <v>99</v>
      </c>
      <c r="K14" s="51" t="s">
        <v>52</v>
      </c>
      <c r="L14" s="52">
        <f t="shared" ref="L14:T14" si="13">SUM(L6:L13)</f>
        <v>634.53999999999985</v>
      </c>
      <c r="M14" s="53">
        <f t="shared" si="13"/>
        <v>366.81999999999988</v>
      </c>
      <c r="N14" s="53">
        <f t="shared" si="13"/>
        <v>270.61</v>
      </c>
      <c r="O14" s="53">
        <f t="shared" si="13"/>
        <v>215.95999999999998</v>
      </c>
      <c r="P14" s="54">
        <f t="shared" si="13"/>
        <v>1487.9299999999996</v>
      </c>
      <c r="Q14" s="53">
        <f t="shared" si="13"/>
        <v>63.99</v>
      </c>
      <c r="R14" s="67">
        <f t="shared" si="13"/>
        <v>0</v>
      </c>
      <c r="S14" s="68">
        <f t="shared" si="13"/>
        <v>63.99</v>
      </c>
      <c r="T14" s="69">
        <f t="shared" si="13"/>
        <v>1551.9199999999996</v>
      </c>
      <c r="U14" s="55"/>
    </row>
    <row r="15" spans="1:21" s="15" customFormat="1" ht="16.5" thickBot="1" x14ac:dyDescent="0.3">
      <c r="A15" s="142"/>
      <c r="B15" s="78" t="s">
        <v>27</v>
      </c>
      <c r="C15" s="99" t="s">
        <v>79</v>
      </c>
      <c r="D15" s="99">
        <v>23.28</v>
      </c>
      <c r="E15" s="99">
        <v>23.28</v>
      </c>
      <c r="F15" s="99"/>
      <c r="G15" s="13"/>
      <c r="H15" s="79" t="s">
        <v>99</v>
      </c>
      <c r="I15" s="16"/>
      <c r="K15" s="3"/>
      <c r="L15" s="3"/>
      <c r="M15" s="3"/>
      <c r="N15" s="3"/>
      <c r="O15" s="3"/>
      <c r="P15" s="56"/>
      <c r="Q15" s="3"/>
      <c r="R15" s="3"/>
      <c r="S15" s="3"/>
      <c r="T15" s="56">
        <f>E120-T14</f>
        <v>0</v>
      </c>
      <c r="U15" s="57"/>
    </row>
    <row r="16" spans="1:21" s="15" customFormat="1" ht="15.75" x14ac:dyDescent="0.25">
      <c r="A16" s="142"/>
      <c r="B16" s="78" t="s">
        <v>28</v>
      </c>
      <c r="C16" s="99" t="s">
        <v>79</v>
      </c>
      <c r="D16" s="99">
        <v>17.86</v>
      </c>
      <c r="E16" s="99">
        <v>17.86</v>
      </c>
      <c r="F16" s="99"/>
      <c r="G16" s="13"/>
      <c r="H16" s="79" t="s">
        <v>99</v>
      </c>
      <c r="I16" s="16"/>
      <c r="K16" s="58" t="s">
        <v>2</v>
      </c>
      <c r="L16" s="59">
        <f>SUMIFS($E$6:$E$52,$H$6:$H$52,$K16)</f>
        <v>63.99</v>
      </c>
      <c r="M16" s="116">
        <f>SUMIFS($E$55:$E$81,$H$55:$H$81,K16)</f>
        <v>0</v>
      </c>
      <c r="N16" s="116">
        <f>SUMIFS($E$84:$E$101,$H$84:$H$101,K16)</f>
        <v>0</v>
      </c>
      <c r="O16" s="66">
        <f>SUMIFS($E$103:$E$117,$H$103:$H$117,K16)</f>
        <v>0</v>
      </c>
      <c r="P16" s="60">
        <f>SUM(L16:O16)</f>
        <v>63.99</v>
      </c>
      <c r="Q16" s="56"/>
      <c r="R16" s="3"/>
      <c r="S16" s="3"/>
      <c r="T16" s="3"/>
      <c r="U16" s="3"/>
    </row>
    <row r="17" spans="1:21" s="15" customFormat="1" ht="16.5" thickBot="1" x14ac:dyDescent="0.3">
      <c r="A17" s="20"/>
      <c r="B17" s="78" t="s">
        <v>29</v>
      </c>
      <c r="C17" s="99" t="s">
        <v>80</v>
      </c>
      <c r="D17" s="99">
        <v>4.67</v>
      </c>
      <c r="E17" s="99">
        <v>4.67</v>
      </c>
      <c r="F17" s="99"/>
      <c r="G17" s="13"/>
      <c r="H17" s="79" t="s">
        <v>99</v>
      </c>
      <c r="K17" s="61" t="s">
        <v>16</v>
      </c>
      <c r="L17" s="65">
        <f>SUMIFS($E$6:$E$52,$H$6:$H$52,K17)</f>
        <v>0</v>
      </c>
      <c r="M17" s="29">
        <f>SUMIFS($E$55:$E$81,$H$55:$H$81,K17)</f>
        <v>0</v>
      </c>
      <c r="N17" s="117">
        <f>SUMIFS($E$84:$E$101,$H$84:$H$101,K17)</f>
        <v>0</v>
      </c>
      <c r="O17" s="118">
        <f>SUMIFS($E$103:$E$117,$H$103:$H$117,K17)</f>
        <v>0</v>
      </c>
      <c r="P17" s="62">
        <f>SUM(L17:O17)</f>
        <v>0</v>
      </c>
      <c r="Q17" s="3"/>
      <c r="R17" s="3"/>
      <c r="S17" s="3"/>
      <c r="T17" s="3"/>
      <c r="U17" s="3"/>
    </row>
    <row r="18" spans="1:21" s="15" customFormat="1" ht="16.5" thickBot="1" x14ac:dyDescent="0.3">
      <c r="A18" s="20"/>
      <c r="B18" s="78" t="s">
        <v>30</v>
      </c>
      <c r="C18" s="99" t="s">
        <v>78</v>
      </c>
      <c r="D18" s="99">
        <v>12.23</v>
      </c>
      <c r="E18" s="99">
        <v>12.23</v>
      </c>
      <c r="F18" s="99"/>
      <c r="G18" s="13"/>
      <c r="H18" s="79" t="s">
        <v>99</v>
      </c>
      <c r="K18" s="63" t="s">
        <v>53</v>
      </c>
      <c r="L18" s="64"/>
      <c r="M18" s="64"/>
      <c r="N18" s="114"/>
      <c r="O18" s="114"/>
      <c r="P18" s="62">
        <f>SUM(P16:P17)</f>
        <v>63.99</v>
      </c>
      <c r="Q18" s="3"/>
      <c r="R18" s="3"/>
      <c r="S18" s="3"/>
      <c r="T18" s="3"/>
      <c r="U18" s="3"/>
    </row>
    <row r="19" spans="1:21" s="15" customFormat="1" ht="15.75" x14ac:dyDescent="0.25">
      <c r="A19" s="20"/>
      <c r="B19" s="78" t="s">
        <v>31</v>
      </c>
      <c r="C19" s="99" t="s">
        <v>81</v>
      </c>
      <c r="D19" s="99">
        <v>2.79</v>
      </c>
      <c r="E19" s="99">
        <v>2.79</v>
      </c>
      <c r="F19" s="99"/>
      <c r="G19" s="13"/>
      <c r="H19" s="79" t="s">
        <v>99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5" customFormat="1" ht="15.75" x14ac:dyDescent="0.25">
      <c r="A20" s="20"/>
      <c r="B20" s="78" t="s">
        <v>32</v>
      </c>
      <c r="C20" s="99" t="s">
        <v>79</v>
      </c>
      <c r="D20" s="101">
        <v>14.8</v>
      </c>
      <c r="E20" s="99">
        <v>14.8</v>
      </c>
      <c r="F20" s="99"/>
      <c r="G20" s="13"/>
      <c r="H20" s="79" t="s">
        <v>99</v>
      </c>
      <c r="K20" s="8" t="s">
        <v>54</v>
      </c>
      <c r="L20" s="56">
        <f>L14+L16+L17</f>
        <v>698.52999999999986</v>
      </c>
      <c r="M20" s="56">
        <f>M14+M16+M17</f>
        <v>366.81999999999988</v>
      </c>
      <c r="N20" s="56">
        <f t="shared" ref="N20:O20" si="14">N14+N16+N17</f>
        <v>270.61</v>
      </c>
      <c r="O20" s="56">
        <f t="shared" si="14"/>
        <v>215.95999999999998</v>
      </c>
      <c r="P20" s="56">
        <f>L20+M20+N20+O20</f>
        <v>1551.9199999999996</v>
      </c>
      <c r="Q20" s="56">
        <f>P20-E120</f>
        <v>0</v>
      </c>
      <c r="R20" s="8"/>
      <c r="S20" s="3"/>
      <c r="T20" s="3"/>
      <c r="U20" s="3"/>
    </row>
    <row r="21" spans="1:21" s="15" customFormat="1" ht="15.75" x14ac:dyDescent="0.25">
      <c r="A21" s="70"/>
      <c r="B21" s="78" t="s">
        <v>33</v>
      </c>
      <c r="C21" s="99" t="s">
        <v>78</v>
      </c>
      <c r="D21" s="99">
        <v>5.75</v>
      </c>
      <c r="E21" s="99">
        <v>5.75</v>
      </c>
      <c r="F21" s="99"/>
      <c r="G21" s="13"/>
      <c r="H21" s="79" t="s">
        <v>101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s="15" customFormat="1" ht="15.75" x14ac:dyDescent="0.25">
      <c r="A22" s="70"/>
      <c r="B22" s="78" t="s">
        <v>34</v>
      </c>
      <c r="C22" s="99" t="s">
        <v>79</v>
      </c>
      <c r="D22" s="99">
        <v>17.14</v>
      </c>
      <c r="E22" s="99">
        <v>17.14</v>
      </c>
      <c r="F22" s="99"/>
      <c r="G22" s="13"/>
      <c r="H22" s="79" t="s">
        <v>99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15" customFormat="1" ht="15.75" x14ac:dyDescent="0.25">
      <c r="A23" s="70"/>
      <c r="B23" s="78" t="s">
        <v>35</v>
      </c>
      <c r="C23" s="99" t="s">
        <v>78</v>
      </c>
      <c r="D23" s="99">
        <v>5.28</v>
      </c>
      <c r="E23" s="99">
        <v>5.28</v>
      </c>
      <c r="F23" s="99"/>
      <c r="G23" s="13"/>
      <c r="H23" s="79" t="s">
        <v>100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15" customFormat="1" ht="15.75" x14ac:dyDescent="0.25">
      <c r="A24" s="70"/>
      <c r="B24" s="78" t="s">
        <v>36</v>
      </c>
      <c r="C24" s="99" t="s">
        <v>82</v>
      </c>
      <c r="D24" s="101">
        <v>55.2</v>
      </c>
      <c r="E24" s="99">
        <v>55.2</v>
      </c>
      <c r="F24" s="99"/>
      <c r="G24" s="13"/>
      <c r="H24" s="79" t="s">
        <v>2</v>
      </c>
      <c r="K24" s="3"/>
      <c r="L24" s="3"/>
      <c r="M24" s="3"/>
      <c r="N24" s="3"/>
      <c r="O24" s="119" t="s">
        <v>99</v>
      </c>
      <c r="P24" s="3">
        <f>P6/P14</f>
        <v>0.9925870168623524</v>
      </c>
      <c r="Q24" s="3"/>
      <c r="R24" s="120"/>
      <c r="S24" s="3"/>
      <c r="T24" s="3"/>
      <c r="U24" s="3"/>
    </row>
    <row r="25" spans="1:21" s="15" customFormat="1" ht="15.75" x14ac:dyDescent="0.25">
      <c r="A25" s="20"/>
      <c r="B25" s="78" t="s">
        <v>37</v>
      </c>
      <c r="C25" s="99" t="s">
        <v>82</v>
      </c>
      <c r="D25" s="99">
        <v>14.15</v>
      </c>
      <c r="E25" s="99">
        <v>14.15</v>
      </c>
      <c r="F25" s="99"/>
      <c r="G25" s="13"/>
      <c r="H25" s="79" t="s">
        <v>99</v>
      </c>
      <c r="K25" s="3"/>
      <c r="L25" s="3"/>
      <c r="M25" s="3"/>
      <c r="N25" s="3"/>
      <c r="O25" s="119" t="s">
        <v>100</v>
      </c>
      <c r="P25" s="3">
        <f>P7/P14</f>
        <v>3.5485540314396523E-3</v>
      </c>
      <c r="Q25" s="3"/>
      <c r="R25" s="120"/>
      <c r="S25" s="3"/>
      <c r="T25" s="3"/>
      <c r="U25" s="3"/>
    </row>
    <row r="26" spans="1:21" s="15" customFormat="1" ht="15.75" x14ac:dyDescent="0.25">
      <c r="A26" s="20"/>
      <c r="B26" s="78" t="s">
        <v>38</v>
      </c>
      <c r="C26" s="99" t="s">
        <v>81</v>
      </c>
      <c r="D26" s="99">
        <v>4.34</v>
      </c>
      <c r="E26" s="99">
        <v>4.34</v>
      </c>
      <c r="F26" s="99"/>
      <c r="G26" s="13"/>
      <c r="H26" s="79" t="s">
        <v>99</v>
      </c>
      <c r="K26" s="3"/>
      <c r="L26" s="3"/>
      <c r="M26" s="3"/>
      <c r="N26" s="3"/>
      <c r="O26" s="119" t="s">
        <v>101</v>
      </c>
      <c r="P26" s="3">
        <f>P8/P14</f>
        <v>3.8644291062079543E-3</v>
      </c>
      <c r="Q26" s="3"/>
      <c r="R26" s="120"/>
      <c r="S26" s="3"/>
      <c r="T26" s="3"/>
      <c r="U26" s="3"/>
    </row>
    <row r="27" spans="1:21" s="15" customFormat="1" ht="15.75" x14ac:dyDescent="0.25">
      <c r="A27" s="72"/>
      <c r="B27" s="78" t="s">
        <v>39</v>
      </c>
      <c r="C27" s="99" t="s">
        <v>81</v>
      </c>
      <c r="D27" s="99">
        <v>10.16</v>
      </c>
      <c r="E27" s="99">
        <v>10.16</v>
      </c>
      <c r="F27" s="99"/>
      <c r="G27" s="13"/>
      <c r="H27" s="79" t="s">
        <v>99</v>
      </c>
      <c r="K27" s="3"/>
      <c r="L27" s="3"/>
      <c r="M27" s="3"/>
      <c r="N27" s="3"/>
      <c r="O27" s="3"/>
      <c r="P27" s="3">
        <f>SUM(P24:P26)</f>
        <v>1</v>
      </c>
      <c r="Q27" s="3"/>
      <c r="R27" s="3"/>
      <c r="S27" s="3"/>
      <c r="T27" s="3"/>
      <c r="U27" s="3"/>
    </row>
    <row r="28" spans="1:21" s="15" customFormat="1" ht="15.75" x14ac:dyDescent="0.25">
      <c r="A28" s="72"/>
      <c r="B28" s="78" t="s">
        <v>40</v>
      </c>
      <c r="C28" s="99" t="s">
        <v>81</v>
      </c>
      <c r="D28" s="99">
        <v>4.91</v>
      </c>
      <c r="E28" s="99">
        <v>4.91</v>
      </c>
      <c r="F28" s="99"/>
      <c r="G28" s="13"/>
      <c r="H28" s="79" t="s">
        <v>99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s="15" customFormat="1" ht="15.75" x14ac:dyDescent="0.25">
      <c r="A29" s="72"/>
      <c r="B29" s="78" t="s">
        <v>41</v>
      </c>
      <c r="C29" s="99" t="s">
        <v>81</v>
      </c>
      <c r="D29" s="101">
        <v>5.0999999999999996</v>
      </c>
      <c r="E29" s="99">
        <v>5.0999999999999996</v>
      </c>
      <c r="F29" s="99"/>
      <c r="G29" s="13"/>
      <c r="H29" s="79" t="s">
        <v>99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s="15" customFormat="1" ht="15.75" x14ac:dyDescent="0.25">
      <c r="A30" s="72"/>
      <c r="B30" s="78" t="s">
        <v>42</v>
      </c>
      <c r="C30" s="99" t="s">
        <v>81</v>
      </c>
      <c r="D30" s="99">
        <v>6.14</v>
      </c>
      <c r="E30" s="99">
        <v>6.14</v>
      </c>
      <c r="F30" s="99"/>
      <c r="G30" s="13"/>
      <c r="H30" s="79" t="s">
        <v>99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s="15" customFormat="1" ht="15.75" x14ac:dyDescent="0.25">
      <c r="A31" s="72"/>
      <c r="B31" s="78" t="s">
        <v>43</v>
      </c>
      <c r="C31" s="99" t="s">
        <v>81</v>
      </c>
      <c r="D31" s="99">
        <v>3.72</v>
      </c>
      <c r="E31" s="99">
        <v>3.72</v>
      </c>
      <c r="F31" s="99"/>
      <c r="G31" s="13"/>
      <c r="H31" s="79" t="s">
        <v>99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s="15" customFormat="1" ht="15.75" x14ac:dyDescent="0.25">
      <c r="A32" s="72"/>
      <c r="B32" s="78" t="s">
        <v>56</v>
      </c>
      <c r="C32" s="99" t="s">
        <v>82</v>
      </c>
      <c r="D32" s="101">
        <v>16.8</v>
      </c>
      <c r="E32" s="99">
        <v>16.8</v>
      </c>
      <c r="F32" s="99"/>
      <c r="G32" s="13"/>
      <c r="H32" s="79" t="s">
        <v>99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s="15" customFormat="1" ht="15.75" x14ac:dyDescent="0.25">
      <c r="A33" s="72"/>
      <c r="B33" s="78" t="s">
        <v>57</v>
      </c>
      <c r="C33" s="99" t="s">
        <v>81</v>
      </c>
      <c r="D33" s="99">
        <v>4.54</v>
      </c>
      <c r="E33" s="99">
        <v>4.54</v>
      </c>
      <c r="F33" s="99"/>
      <c r="G33" s="13"/>
      <c r="H33" s="79" t="s">
        <v>99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s="15" customFormat="1" ht="15.75" x14ac:dyDescent="0.25">
      <c r="A34" s="72"/>
      <c r="B34" s="78" t="s">
        <v>58</v>
      </c>
      <c r="C34" s="99" t="s">
        <v>81</v>
      </c>
      <c r="D34" s="99">
        <v>4.5599999999999996</v>
      </c>
      <c r="E34" s="99">
        <v>4.5599999999999996</v>
      </c>
      <c r="F34" s="99"/>
      <c r="G34" s="13"/>
      <c r="H34" s="79" t="s">
        <v>99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15" customFormat="1" ht="15.75" x14ac:dyDescent="0.25">
      <c r="A35" s="72"/>
      <c r="B35" s="78" t="s">
        <v>59</v>
      </c>
      <c r="C35" s="99" t="s">
        <v>81</v>
      </c>
      <c r="D35" s="99">
        <v>4.54</v>
      </c>
      <c r="E35" s="99">
        <v>4.54</v>
      </c>
      <c r="F35" s="99"/>
      <c r="G35" s="13"/>
      <c r="H35" s="79" t="s">
        <v>99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15" customFormat="1" ht="15.75" x14ac:dyDescent="0.25">
      <c r="A36" s="72"/>
      <c r="B36" s="78" t="s">
        <v>60</v>
      </c>
      <c r="C36" s="99" t="s">
        <v>78</v>
      </c>
      <c r="D36" s="101">
        <v>1</v>
      </c>
      <c r="E36" s="99">
        <v>1</v>
      </c>
      <c r="F36" s="99"/>
      <c r="G36" s="13"/>
      <c r="H36" s="79" t="s">
        <v>99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15" customFormat="1" ht="15.75" x14ac:dyDescent="0.25">
      <c r="A37" s="20"/>
      <c r="B37" s="78" t="s">
        <v>61</v>
      </c>
      <c r="C37" s="99" t="s">
        <v>78</v>
      </c>
      <c r="D37" s="101">
        <v>4.45</v>
      </c>
      <c r="E37" s="99">
        <v>4.45</v>
      </c>
      <c r="F37" s="101"/>
      <c r="G37" s="13"/>
      <c r="H37" s="79" t="s">
        <v>99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s="15" customFormat="1" ht="15.75" x14ac:dyDescent="0.25">
      <c r="A38" s="20"/>
      <c r="B38" s="78" t="s">
        <v>62</v>
      </c>
      <c r="C38" s="99" t="s">
        <v>83</v>
      </c>
      <c r="D38" s="101">
        <v>31.06</v>
      </c>
      <c r="E38" s="99">
        <v>31.06</v>
      </c>
      <c r="F38" s="101"/>
      <c r="G38" s="13"/>
      <c r="H38" s="79" t="s">
        <v>99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s="15" customFormat="1" ht="15.75" x14ac:dyDescent="0.25">
      <c r="A39" s="19"/>
      <c r="B39" s="78" t="s">
        <v>63</v>
      </c>
      <c r="C39" s="100" t="s">
        <v>83</v>
      </c>
      <c r="D39" s="101">
        <v>19.600000000000001</v>
      </c>
      <c r="E39" s="99">
        <v>19.600000000000001</v>
      </c>
      <c r="F39" s="101"/>
      <c r="G39" s="13"/>
      <c r="H39" s="79" t="s">
        <v>99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s="15" customFormat="1" ht="15.75" x14ac:dyDescent="0.25">
      <c r="A40" s="19"/>
      <c r="B40" s="78" t="s">
        <v>64</v>
      </c>
      <c r="C40" s="100" t="s">
        <v>84</v>
      </c>
      <c r="D40" s="101">
        <v>41</v>
      </c>
      <c r="E40" s="99">
        <v>41</v>
      </c>
      <c r="F40" s="101"/>
      <c r="G40" s="13"/>
      <c r="H40" s="79" t="s">
        <v>99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s="15" customFormat="1" ht="15.75" x14ac:dyDescent="0.25">
      <c r="A41" s="19"/>
      <c r="B41" s="78" t="s">
        <v>65</v>
      </c>
      <c r="C41" s="100" t="s">
        <v>84</v>
      </c>
      <c r="D41" s="101">
        <v>17.7</v>
      </c>
      <c r="E41" s="99">
        <v>17.7</v>
      </c>
      <c r="F41" s="101"/>
      <c r="G41" s="84"/>
      <c r="H41" s="79" t="s">
        <v>99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s="15" customFormat="1" ht="15.75" x14ac:dyDescent="0.25">
      <c r="A42" s="19"/>
      <c r="B42" s="78" t="s">
        <v>66</v>
      </c>
      <c r="C42" s="100" t="s">
        <v>84</v>
      </c>
      <c r="D42" s="101">
        <v>39.700000000000003</v>
      </c>
      <c r="E42" s="99">
        <v>39.700000000000003</v>
      </c>
      <c r="F42" s="101"/>
      <c r="G42" s="84"/>
      <c r="H42" s="79" t="s">
        <v>99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s="15" customFormat="1" ht="15.75" x14ac:dyDescent="0.25">
      <c r="A43" s="19"/>
      <c r="B43" s="78" t="s">
        <v>67</v>
      </c>
      <c r="C43" s="100" t="s">
        <v>84</v>
      </c>
      <c r="D43" s="101">
        <v>37.799999999999997</v>
      </c>
      <c r="E43" s="99">
        <v>37.799999999999997</v>
      </c>
      <c r="F43" s="101"/>
      <c r="G43" s="84"/>
      <c r="H43" s="79" t="s">
        <v>99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s="15" customFormat="1" ht="15.75" x14ac:dyDescent="0.25">
      <c r="A44" s="19"/>
      <c r="B44" s="78" t="s">
        <v>68</v>
      </c>
      <c r="C44" s="100" t="s">
        <v>83</v>
      </c>
      <c r="D44" s="101">
        <v>5.0999999999999996</v>
      </c>
      <c r="E44" s="99">
        <v>5.0999999999999996</v>
      </c>
      <c r="F44" s="101"/>
      <c r="G44" s="84"/>
      <c r="H44" s="79" t="s">
        <v>99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s="15" customFormat="1" ht="15.75" x14ac:dyDescent="0.25">
      <c r="A45" s="19"/>
      <c r="B45" s="78" t="s">
        <v>69</v>
      </c>
      <c r="C45" s="100" t="s">
        <v>83</v>
      </c>
      <c r="D45" s="101">
        <v>6</v>
      </c>
      <c r="E45" s="99">
        <v>6</v>
      </c>
      <c r="F45" s="101"/>
      <c r="G45" s="84"/>
      <c r="H45" s="79" t="s">
        <v>99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s="15" customFormat="1" ht="15.75" x14ac:dyDescent="0.25">
      <c r="A46" s="19"/>
      <c r="B46" s="78" t="s">
        <v>70</v>
      </c>
      <c r="C46" s="100" t="s">
        <v>83</v>
      </c>
      <c r="D46" s="101">
        <v>17.600000000000001</v>
      </c>
      <c r="E46" s="99">
        <v>17.600000000000001</v>
      </c>
      <c r="F46" s="101"/>
      <c r="G46" s="84"/>
      <c r="H46" s="79" t="s">
        <v>99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s="15" customFormat="1" ht="15.75" x14ac:dyDescent="0.25">
      <c r="A47" s="19"/>
      <c r="B47" s="78" t="s">
        <v>71</v>
      </c>
      <c r="C47" s="100" t="s">
        <v>84</v>
      </c>
      <c r="D47" s="101">
        <v>30.4</v>
      </c>
      <c r="E47" s="99">
        <v>30.4</v>
      </c>
      <c r="F47" s="101"/>
      <c r="G47" s="84"/>
      <c r="H47" s="79" t="s">
        <v>99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s="15" customFormat="1" ht="15.75" x14ac:dyDescent="0.25">
      <c r="A48" s="19"/>
      <c r="B48" s="78" t="s">
        <v>72</v>
      </c>
      <c r="C48" s="100" t="s">
        <v>84</v>
      </c>
      <c r="D48" s="101">
        <v>61.5</v>
      </c>
      <c r="E48" s="99">
        <v>61.5</v>
      </c>
      <c r="F48" s="101"/>
      <c r="G48" s="84"/>
      <c r="H48" s="79" t="s">
        <v>99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s="15" customFormat="1" ht="15.75" x14ac:dyDescent="0.25">
      <c r="A49" s="19"/>
      <c r="B49" s="78" t="s">
        <v>73</v>
      </c>
      <c r="C49" s="100" t="s">
        <v>84</v>
      </c>
      <c r="D49" s="101">
        <v>18.8</v>
      </c>
      <c r="E49" s="99">
        <v>18.8</v>
      </c>
      <c r="F49" s="101"/>
      <c r="G49" s="84"/>
      <c r="H49" s="79" t="s">
        <v>99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s="15" customFormat="1" ht="15.75" x14ac:dyDescent="0.25">
      <c r="A50" s="19"/>
      <c r="B50" s="78" t="s">
        <v>74</v>
      </c>
      <c r="C50" s="100" t="s">
        <v>84</v>
      </c>
      <c r="D50" s="101">
        <v>18.8</v>
      </c>
      <c r="E50" s="99">
        <v>18.8</v>
      </c>
      <c r="F50" s="101"/>
      <c r="G50" s="84"/>
      <c r="H50" s="79" t="s">
        <v>99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s="15" customFormat="1" ht="15.75" x14ac:dyDescent="0.25">
      <c r="A51" s="19"/>
      <c r="B51" s="78" t="s">
        <v>75</v>
      </c>
      <c r="C51" s="100" t="s">
        <v>84</v>
      </c>
      <c r="D51" s="101">
        <v>18.899999999999999</v>
      </c>
      <c r="E51" s="99">
        <v>18.899999999999999</v>
      </c>
      <c r="F51" s="101"/>
      <c r="G51" s="84"/>
      <c r="H51" s="79" t="s">
        <v>99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s="15" customFormat="1" ht="15.75" x14ac:dyDescent="0.25">
      <c r="A52" s="19"/>
      <c r="B52" s="78" t="s">
        <v>76</v>
      </c>
      <c r="C52" s="100" t="s">
        <v>83</v>
      </c>
      <c r="D52" s="101">
        <v>2.2000000000000002</v>
      </c>
      <c r="E52" s="99">
        <v>2.2000000000000002</v>
      </c>
      <c r="F52" s="101"/>
      <c r="G52" s="84"/>
      <c r="H52" s="79" t="s">
        <v>99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s="15" customFormat="1" ht="13.5" thickBot="1" x14ac:dyDescent="0.25">
      <c r="A53" s="19"/>
      <c r="B53" s="83"/>
      <c r="C53" s="84"/>
      <c r="D53" s="85"/>
      <c r="E53" s="85"/>
      <c r="F53" s="85"/>
      <c r="G53" s="84"/>
      <c r="H53" s="8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s="15" customFormat="1" ht="13.5" thickBot="1" x14ac:dyDescent="0.25">
      <c r="A54" s="19"/>
      <c r="B54" s="136" t="s">
        <v>3</v>
      </c>
      <c r="C54" s="137"/>
      <c r="D54" s="22">
        <f>SUM(D6:D53)</f>
        <v>723.07</v>
      </c>
      <c r="E54" s="22">
        <f>SUM(E6:E53)</f>
        <v>698.53</v>
      </c>
      <c r="F54" s="22">
        <f>SUM(F6:F40)</f>
        <v>24.54</v>
      </c>
      <c r="G54" s="22">
        <f>SUM(G6:G40)</f>
        <v>0</v>
      </c>
      <c r="H54" s="88"/>
      <c r="I54" s="93">
        <f>D54-E54-F54-G54</f>
        <v>7.815970093361102E-14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s="15" customFormat="1" ht="15.75" x14ac:dyDescent="0.25">
      <c r="A55" s="19"/>
      <c r="B55" s="87">
        <v>1</v>
      </c>
      <c r="C55" s="99" t="s">
        <v>77</v>
      </c>
      <c r="D55" s="18">
        <v>11.03</v>
      </c>
      <c r="E55" s="18"/>
      <c r="F55" s="18">
        <v>11.03</v>
      </c>
      <c r="G55" s="17"/>
      <c r="H55" s="98" t="s">
        <v>44</v>
      </c>
      <c r="I55" s="9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x14ac:dyDescent="0.25">
      <c r="A56" s="21"/>
      <c r="B56" s="87">
        <v>2</v>
      </c>
      <c r="C56" s="99" t="s">
        <v>83</v>
      </c>
      <c r="D56" s="9">
        <v>5.77</v>
      </c>
      <c r="E56" s="9">
        <v>5.77</v>
      </c>
      <c r="F56" s="9"/>
      <c r="G56" s="76"/>
      <c r="H56" s="80" t="s">
        <v>99</v>
      </c>
      <c r="I56" s="94"/>
    </row>
    <row r="57" spans="1:21" ht="15.75" x14ac:dyDescent="0.25">
      <c r="A57" s="21"/>
      <c r="B57" s="87">
        <v>3</v>
      </c>
      <c r="C57" s="99" t="s">
        <v>5</v>
      </c>
      <c r="D57" s="9">
        <v>4.63</v>
      </c>
      <c r="E57" s="9">
        <v>4.63</v>
      </c>
      <c r="F57" s="9"/>
      <c r="G57" s="76"/>
      <c r="H57" s="80" t="s">
        <v>99</v>
      </c>
      <c r="I57" s="95"/>
    </row>
    <row r="58" spans="1:21" ht="15.75" x14ac:dyDescent="0.25">
      <c r="A58" s="21"/>
      <c r="B58" s="87">
        <v>4</v>
      </c>
      <c r="C58" s="99" t="s">
        <v>79</v>
      </c>
      <c r="D58" s="9">
        <v>16.88</v>
      </c>
      <c r="E58" s="9">
        <v>16.88</v>
      </c>
      <c r="F58" s="9"/>
      <c r="G58" s="76"/>
      <c r="H58" s="80" t="s">
        <v>99</v>
      </c>
      <c r="I58" s="9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5.75" x14ac:dyDescent="0.25">
      <c r="A59" s="71"/>
      <c r="B59" s="87">
        <v>5</v>
      </c>
      <c r="C59" s="99" t="s">
        <v>79</v>
      </c>
      <c r="D59" s="9">
        <v>17.96</v>
      </c>
      <c r="E59" s="9">
        <v>17.96</v>
      </c>
      <c r="F59" s="9"/>
      <c r="G59" s="76"/>
      <c r="H59" s="80" t="s">
        <v>99</v>
      </c>
      <c r="I59" s="9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5.75" x14ac:dyDescent="0.25">
      <c r="A60" s="21"/>
      <c r="B60" s="87">
        <v>6</v>
      </c>
      <c r="C60" s="99" t="s">
        <v>79</v>
      </c>
      <c r="D60" s="9">
        <v>8.6999999999999993</v>
      </c>
      <c r="E60" s="9">
        <v>8.6999999999999993</v>
      </c>
      <c r="F60" s="9"/>
      <c r="G60" s="76"/>
      <c r="H60" s="80" t="s">
        <v>99</v>
      </c>
      <c r="I60" s="9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5.75" x14ac:dyDescent="0.25">
      <c r="A61" s="21"/>
      <c r="B61" s="87">
        <v>7</v>
      </c>
      <c r="C61" s="99" t="s">
        <v>78</v>
      </c>
      <c r="D61" s="9">
        <v>14.47</v>
      </c>
      <c r="E61" s="9">
        <v>14.47</v>
      </c>
      <c r="F61" s="9"/>
      <c r="G61" s="76"/>
      <c r="H61" s="80" t="s">
        <v>99</v>
      </c>
      <c r="I61" s="9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.75" x14ac:dyDescent="0.25">
      <c r="A62" s="21"/>
      <c r="B62" s="87">
        <v>8</v>
      </c>
      <c r="C62" s="99" t="s">
        <v>77</v>
      </c>
      <c r="D62" s="9">
        <v>16.239999999999998</v>
      </c>
      <c r="E62" s="9"/>
      <c r="F62" s="9">
        <v>16.239999999999998</v>
      </c>
      <c r="G62" s="76"/>
      <c r="H62" s="82" t="s">
        <v>44</v>
      </c>
      <c r="I62" s="9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5.75" x14ac:dyDescent="0.25">
      <c r="A63" s="21"/>
      <c r="B63" s="87">
        <v>9</v>
      </c>
      <c r="C63" s="99" t="s">
        <v>79</v>
      </c>
      <c r="D63" s="9">
        <v>16.79</v>
      </c>
      <c r="E63" s="9">
        <v>16.79</v>
      </c>
      <c r="F63" s="9"/>
      <c r="G63" s="76"/>
      <c r="H63" s="82" t="s">
        <v>99</v>
      </c>
      <c r="I63" s="9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5.75" x14ac:dyDescent="0.25">
      <c r="A64" s="21"/>
      <c r="B64" s="87">
        <v>10</v>
      </c>
      <c r="C64" s="99" t="s">
        <v>79</v>
      </c>
      <c r="D64" s="9">
        <v>14.16</v>
      </c>
      <c r="E64" s="9">
        <v>14.16</v>
      </c>
      <c r="F64" s="9"/>
      <c r="G64" s="76"/>
      <c r="H64" s="82" t="s">
        <v>99</v>
      </c>
      <c r="I64" s="9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5.75" x14ac:dyDescent="0.25">
      <c r="A65" s="21"/>
      <c r="B65" s="87">
        <v>11</v>
      </c>
      <c r="C65" s="99" t="s">
        <v>79</v>
      </c>
      <c r="D65" s="9">
        <v>33.65</v>
      </c>
      <c r="E65" s="9">
        <v>33.65</v>
      </c>
      <c r="F65" s="9"/>
      <c r="G65" s="76"/>
      <c r="H65" s="82" t="s">
        <v>99</v>
      </c>
      <c r="I65" s="9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x14ac:dyDescent="0.25">
      <c r="A66" s="21"/>
      <c r="B66" s="87">
        <v>12</v>
      </c>
      <c r="C66" s="99" t="s">
        <v>79</v>
      </c>
      <c r="D66" s="9">
        <v>15.28</v>
      </c>
      <c r="E66" s="9">
        <v>15.28</v>
      </c>
      <c r="F66" s="9"/>
      <c r="G66" s="76"/>
      <c r="H66" s="82" t="s">
        <v>99</v>
      </c>
      <c r="I66" s="9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5.75" x14ac:dyDescent="0.25">
      <c r="A67" s="21"/>
      <c r="B67" s="87">
        <v>13</v>
      </c>
      <c r="C67" s="99" t="s">
        <v>85</v>
      </c>
      <c r="D67" s="9">
        <v>23.38</v>
      </c>
      <c r="E67" s="9">
        <v>23.38</v>
      </c>
      <c r="F67" s="9"/>
      <c r="G67" s="76"/>
      <c r="H67" s="82" t="s">
        <v>99</v>
      </c>
      <c r="I67" s="95"/>
    </row>
    <row r="68" spans="1:21" ht="15.75" x14ac:dyDescent="0.25">
      <c r="A68" s="21"/>
      <c r="B68" s="87">
        <v>14</v>
      </c>
      <c r="C68" s="99" t="s">
        <v>79</v>
      </c>
      <c r="D68" s="9">
        <v>14.76</v>
      </c>
      <c r="E68" s="9">
        <v>14.76</v>
      </c>
      <c r="F68" s="9"/>
      <c r="G68" s="76"/>
      <c r="H68" s="82" t="s">
        <v>99</v>
      </c>
      <c r="I68" s="95"/>
    </row>
    <row r="69" spans="1:21" ht="15.75" x14ac:dyDescent="0.25">
      <c r="A69" s="21"/>
      <c r="B69" s="87">
        <v>15</v>
      </c>
      <c r="C69" s="99" t="s">
        <v>79</v>
      </c>
      <c r="D69" s="9">
        <v>11.58</v>
      </c>
      <c r="E69" s="9">
        <v>11.58</v>
      </c>
      <c r="F69" s="9"/>
      <c r="G69" s="76"/>
      <c r="H69" s="82" t="s">
        <v>99</v>
      </c>
      <c r="I69" s="95"/>
    </row>
    <row r="70" spans="1:21" ht="15.75" x14ac:dyDescent="0.25">
      <c r="A70" s="21"/>
      <c r="B70" s="87">
        <v>16</v>
      </c>
      <c r="C70" s="99" t="s">
        <v>79</v>
      </c>
      <c r="D70" s="9">
        <v>11.58</v>
      </c>
      <c r="E70" s="9">
        <v>11.58</v>
      </c>
      <c r="F70" s="9"/>
      <c r="G70" s="76"/>
      <c r="H70" s="82" t="s">
        <v>99</v>
      </c>
      <c r="I70" s="95"/>
    </row>
    <row r="71" spans="1:21" ht="15.75" x14ac:dyDescent="0.25">
      <c r="A71" s="21"/>
      <c r="B71" s="87">
        <v>17</v>
      </c>
      <c r="C71" s="99" t="s">
        <v>79</v>
      </c>
      <c r="D71" s="9">
        <v>12.34</v>
      </c>
      <c r="E71" s="9">
        <v>12.34</v>
      </c>
      <c r="F71" s="9"/>
      <c r="G71" s="76"/>
      <c r="H71" s="82" t="s">
        <v>99</v>
      </c>
      <c r="I71" s="95"/>
    </row>
    <row r="72" spans="1:21" ht="15.75" x14ac:dyDescent="0.25">
      <c r="A72" s="21"/>
      <c r="B72" s="87" t="s">
        <v>95</v>
      </c>
      <c r="C72" s="99" t="s">
        <v>82</v>
      </c>
      <c r="D72" s="9">
        <v>42.15</v>
      </c>
      <c r="E72" s="9">
        <v>42.15</v>
      </c>
      <c r="F72" s="9"/>
      <c r="G72" s="76"/>
      <c r="H72" s="82" t="s">
        <v>99</v>
      </c>
      <c r="I72" s="95"/>
    </row>
    <row r="73" spans="1:21" ht="15.75" x14ac:dyDescent="0.25">
      <c r="A73" s="21"/>
      <c r="B73" s="87">
        <v>18</v>
      </c>
      <c r="C73" s="99" t="s">
        <v>82</v>
      </c>
      <c r="D73" s="9">
        <v>25.75</v>
      </c>
      <c r="E73" s="9">
        <v>25.75</v>
      </c>
      <c r="F73" s="9"/>
      <c r="G73" s="76"/>
      <c r="H73" s="82" t="s">
        <v>99</v>
      </c>
      <c r="I73" s="95"/>
    </row>
    <row r="74" spans="1:21" ht="15.75" x14ac:dyDescent="0.25">
      <c r="A74" s="21"/>
      <c r="B74" s="87">
        <v>19</v>
      </c>
      <c r="C74" s="99" t="s">
        <v>83</v>
      </c>
      <c r="D74" s="9">
        <v>3.13</v>
      </c>
      <c r="E74" s="9">
        <v>3.13</v>
      </c>
      <c r="F74" s="9"/>
      <c r="G74" s="76"/>
      <c r="H74" s="82" t="s">
        <v>99</v>
      </c>
      <c r="I74" s="95"/>
    </row>
    <row r="75" spans="1:21" ht="15.75" x14ac:dyDescent="0.25">
      <c r="A75" s="21"/>
      <c r="B75" s="87">
        <v>20</v>
      </c>
      <c r="C75" s="99" t="s">
        <v>79</v>
      </c>
      <c r="D75" s="9">
        <v>9.2100000000000009</v>
      </c>
      <c r="E75" s="9">
        <v>9.2100000000000009</v>
      </c>
      <c r="F75" s="9"/>
      <c r="G75" s="76"/>
      <c r="H75" s="82" t="s">
        <v>99</v>
      </c>
      <c r="I75" s="95"/>
    </row>
    <row r="76" spans="1:21" ht="15.75" x14ac:dyDescent="0.25">
      <c r="A76" s="21"/>
      <c r="B76" s="87">
        <v>21</v>
      </c>
      <c r="C76" s="99" t="s">
        <v>79</v>
      </c>
      <c r="D76" s="9">
        <v>8.9499999999999993</v>
      </c>
      <c r="E76" s="9">
        <v>8.9499999999999993</v>
      </c>
      <c r="F76" s="9"/>
      <c r="G76" s="76"/>
      <c r="H76" s="82" t="s">
        <v>99</v>
      </c>
      <c r="I76" s="95"/>
    </row>
    <row r="77" spans="1:21" ht="15.75" x14ac:dyDescent="0.25">
      <c r="A77" s="21"/>
      <c r="B77" s="87">
        <v>22</v>
      </c>
      <c r="C77" s="99" t="s">
        <v>79</v>
      </c>
      <c r="D77" s="9">
        <v>9.2100000000000009</v>
      </c>
      <c r="E77" s="9">
        <v>9.2100000000000009</v>
      </c>
      <c r="F77" s="9"/>
      <c r="G77" s="76"/>
      <c r="H77" s="82" t="s">
        <v>99</v>
      </c>
      <c r="I77" s="95"/>
    </row>
    <row r="78" spans="1:21" ht="15.75" x14ac:dyDescent="0.25">
      <c r="A78" s="21"/>
      <c r="B78" s="87">
        <v>23</v>
      </c>
      <c r="C78" s="99" t="s">
        <v>79</v>
      </c>
      <c r="D78" s="9">
        <v>9.2100000000000009</v>
      </c>
      <c r="E78" s="9">
        <v>9.2100000000000009</v>
      </c>
      <c r="F78" s="9"/>
      <c r="G78" s="76"/>
      <c r="H78" s="82" t="s">
        <v>99</v>
      </c>
      <c r="I78" s="95"/>
    </row>
    <row r="79" spans="1:21" ht="15.75" x14ac:dyDescent="0.25">
      <c r="A79" s="21"/>
      <c r="B79" s="87">
        <v>24</v>
      </c>
      <c r="C79" s="99" t="s">
        <v>79</v>
      </c>
      <c r="D79" s="9">
        <v>15.54</v>
      </c>
      <c r="E79" s="9">
        <v>15.54</v>
      </c>
      <c r="F79" s="9"/>
      <c r="G79" s="76"/>
      <c r="H79" s="82" t="s">
        <v>99</v>
      </c>
      <c r="I79" s="95"/>
    </row>
    <row r="80" spans="1:21" ht="15.75" x14ac:dyDescent="0.25">
      <c r="A80" s="21"/>
      <c r="B80" s="87">
        <v>25</v>
      </c>
      <c r="C80" s="99" t="s">
        <v>79</v>
      </c>
      <c r="D80" s="9">
        <v>10.9</v>
      </c>
      <c r="E80" s="9">
        <v>10.9</v>
      </c>
      <c r="F80" s="9"/>
      <c r="G80" s="76"/>
      <c r="H80" s="82" t="s">
        <v>99</v>
      </c>
      <c r="I80" s="95"/>
    </row>
    <row r="81" spans="1:21" ht="15.75" x14ac:dyDescent="0.25">
      <c r="A81" s="21"/>
      <c r="B81" s="81">
        <v>26</v>
      </c>
      <c r="C81" s="99" t="s">
        <v>79</v>
      </c>
      <c r="D81" s="9">
        <v>10.84</v>
      </c>
      <c r="E81" s="9">
        <v>10.84</v>
      </c>
      <c r="F81" s="9"/>
      <c r="G81" s="76"/>
      <c r="H81" s="82" t="s">
        <v>99</v>
      </c>
      <c r="I81" s="95"/>
    </row>
    <row r="82" spans="1:21" ht="13.5" thickBot="1" x14ac:dyDescent="0.25">
      <c r="A82" s="21"/>
      <c r="B82" s="89"/>
      <c r="C82" s="74"/>
      <c r="D82" s="90"/>
      <c r="E82" s="90"/>
      <c r="F82" s="90"/>
      <c r="G82" s="74"/>
      <c r="H82" s="91"/>
      <c r="I82" s="95"/>
    </row>
    <row r="83" spans="1:21" s="4" customFormat="1" ht="13.5" thickBot="1" x14ac:dyDescent="0.25">
      <c r="A83" s="21"/>
      <c r="B83" s="125" t="s">
        <v>4</v>
      </c>
      <c r="C83" s="126"/>
      <c r="D83" s="6">
        <f>SUM(D55:D82)</f>
        <v>394.08999999999992</v>
      </c>
      <c r="E83" s="6">
        <f t="shared" ref="E83:G83" si="15">SUM(E55:E82)</f>
        <v>366.81999999999988</v>
      </c>
      <c r="F83" s="6">
        <f t="shared" si="15"/>
        <v>27.269999999999996</v>
      </c>
      <c r="G83" s="6">
        <f t="shared" si="15"/>
        <v>0</v>
      </c>
      <c r="H83" s="88"/>
      <c r="I83" s="97">
        <f>D83-E83-F83-G83</f>
        <v>4.2632564145606011E-14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s="4" customFormat="1" ht="15.75" x14ac:dyDescent="0.25">
      <c r="A84" s="21"/>
      <c r="B84" s="102">
        <v>1</v>
      </c>
      <c r="C84" s="99" t="s">
        <v>77</v>
      </c>
      <c r="D84" s="104">
        <v>11.68</v>
      </c>
      <c r="E84" s="104"/>
      <c r="F84" s="104">
        <v>11.68</v>
      </c>
      <c r="G84" s="104"/>
      <c r="H84" s="107" t="s">
        <v>44</v>
      </c>
      <c r="I84" s="97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s="4" customFormat="1" ht="15.75" x14ac:dyDescent="0.25">
      <c r="A85" s="21"/>
      <c r="B85" s="103">
        <v>2</v>
      </c>
      <c r="C85" s="99" t="s">
        <v>5</v>
      </c>
      <c r="D85" s="105">
        <v>3.8</v>
      </c>
      <c r="E85" s="105">
        <v>3.8</v>
      </c>
      <c r="F85" s="105"/>
      <c r="G85" s="105"/>
      <c r="H85" s="108" t="s">
        <v>99</v>
      </c>
      <c r="I85" s="97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s="4" customFormat="1" ht="15.75" x14ac:dyDescent="0.25">
      <c r="A86" s="21"/>
      <c r="B86" s="103">
        <v>3</v>
      </c>
      <c r="C86" s="99" t="s">
        <v>86</v>
      </c>
      <c r="D86" s="105">
        <v>5.38</v>
      </c>
      <c r="E86" s="105">
        <v>5.38</v>
      </c>
      <c r="F86" s="105"/>
      <c r="G86" s="105"/>
      <c r="H86" s="108" t="s">
        <v>99</v>
      </c>
      <c r="I86" s="97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s="4" customFormat="1" ht="15.75" x14ac:dyDescent="0.25">
      <c r="A87" s="21"/>
      <c r="B87" s="103">
        <v>4</v>
      </c>
      <c r="C87" s="99" t="s">
        <v>78</v>
      </c>
      <c r="D87" s="105">
        <v>1.69</v>
      </c>
      <c r="E87" s="105">
        <v>1.69</v>
      </c>
      <c r="F87" s="105"/>
      <c r="G87" s="105"/>
      <c r="H87" s="108" t="s">
        <v>99</v>
      </c>
      <c r="I87" s="97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s="4" customFormat="1" ht="15.75" x14ac:dyDescent="0.25">
      <c r="A88" s="21"/>
      <c r="B88" s="103">
        <v>5</v>
      </c>
      <c r="C88" s="99" t="s">
        <v>79</v>
      </c>
      <c r="D88" s="105">
        <v>18.66</v>
      </c>
      <c r="E88" s="105">
        <v>18.66</v>
      </c>
      <c r="F88" s="105"/>
      <c r="G88" s="105"/>
      <c r="H88" s="108" t="s">
        <v>99</v>
      </c>
      <c r="I88" s="97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s="4" customFormat="1" ht="15.75" x14ac:dyDescent="0.25">
      <c r="A89" s="21"/>
      <c r="B89" s="103">
        <v>6</v>
      </c>
      <c r="C89" s="99" t="s">
        <v>78</v>
      </c>
      <c r="D89" s="105">
        <v>1.72</v>
      </c>
      <c r="E89" s="105">
        <v>1.72</v>
      </c>
      <c r="F89" s="105"/>
      <c r="G89" s="105"/>
      <c r="H89" s="108" t="s">
        <v>99</v>
      </c>
      <c r="I89" s="97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s="4" customFormat="1" ht="15.75" x14ac:dyDescent="0.25">
      <c r="A90" s="21"/>
      <c r="B90" s="103">
        <v>7</v>
      </c>
      <c r="C90" s="99" t="s">
        <v>78</v>
      </c>
      <c r="D90" s="105">
        <v>1.76</v>
      </c>
      <c r="E90" s="105">
        <v>1.76</v>
      </c>
      <c r="F90" s="105"/>
      <c r="G90" s="105"/>
      <c r="H90" s="108" t="s">
        <v>99</v>
      </c>
      <c r="I90" s="97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s="4" customFormat="1" ht="15.75" x14ac:dyDescent="0.25">
      <c r="A91" s="21"/>
      <c r="B91" s="103">
        <v>8</v>
      </c>
      <c r="C91" s="99" t="s">
        <v>79</v>
      </c>
      <c r="D91" s="105">
        <v>16.72</v>
      </c>
      <c r="E91" s="105">
        <v>16.72</v>
      </c>
      <c r="F91" s="105"/>
      <c r="G91" s="105"/>
      <c r="H91" s="108" t="s">
        <v>99</v>
      </c>
      <c r="I91" s="97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s="4" customFormat="1" ht="15.75" x14ac:dyDescent="0.25">
      <c r="A92" s="21"/>
      <c r="B92" s="103">
        <v>9</v>
      </c>
      <c r="C92" s="99" t="s">
        <v>79</v>
      </c>
      <c r="D92" s="105">
        <v>37.86</v>
      </c>
      <c r="E92" s="105">
        <v>37.86</v>
      </c>
      <c r="F92" s="105"/>
      <c r="G92" s="105"/>
      <c r="H92" s="108" t="s">
        <v>99</v>
      </c>
      <c r="I92" s="97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s="4" customFormat="1" ht="15.75" x14ac:dyDescent="0.25">
      <c r="A93" s="21"/>
      <c r="B93" s="103">
        <v>10</v>
      </c>
      <c r="C93" s="99" t="s">
        <v>79</v>
      </c>
      <c r="D93" s="105">
        <v>15.15</v>
      </c>
      <c r="E93" s="105">
        <v>15.15</v>
      </c>
      <c r="F93" s="105"/>
      <c r="G93" s="105"/>
      <c r="H93" s="108" t="s">
        <v>99</v>
      </c>
      <c r="I93" s="97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s="4" customFormat="1" ht="15.75" x14ac:dyDescent="0.25">
      <c r="A94" s="21"/>
      <c r="B94" s="103">
        <v>11</v>
      </c>
      <c r="C94" s="99" t="s">
        <v>79</v>
      </c>
      <c r="D94" s="105">
        <v>26.87</v>
      </c>
      <c r="E94" s="105">
        <v>26.87</v>
      </c>
      <c r="F94" s="105"/>
      <c r="G94" s="105"/>
      <c r="H94" s="108" t="s">
        <v>99</v>
      </c>
      <c r="I94" s="97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s="4" customFormat="1" ht="15.75" x14ac:dyDescent="0.25">
      <c r="A95" s="21"/>
      <c r="B95" s="103">
        <v>12</v>
      </c>
      <c r="C95" s="99" t="s">
        <v>79</v>
      </c>
      <c r="D95" s="106">
        <v>19.66</v>
      </c>
      <c r="E95" s="106">
        <v>19.66</v>
      </c>
      <c r="F95" s="106"/>
      <c r="G95" s="106"/>
      <c r="H95" s="108" t="s">
        <v>99</v>
      </c>
      <c r="I95" s="97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s="4" customFormat="1" ht="15.75" x14ac:dyDescent="0.25">
      <c r="A96" s="21"/>
      <c r="B96" s="103">
        <v>13</v>
      </c>
      <c r="C96" s="99" t="s">
        <v>79</v>
      </c>
      <c r="D96" s="106">
        <v>9.0500000000000007</v>
      </c>
      <c r="E96" s="106">
        <v>9.0500000000000007</v>
      </c>
      <c r="F96" s="106"/>
      <c r="G96" s="106"/>
      <c r="H96" s="108" t="s">
        <v>99</v>
      </c>
      <c r="I96" s="97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s="4" customFormat="1" ht="15.75" x14ac:dyDescent="0.25">
      <c r="A97" s="21"/>
      <c r="B97" s="103">
        <v>14</v>
      </c>
      <c r="C97" s="99" t="s">
        <v>82</v>
      </c>
      <c r="D97" s="106">
        <v>51.49</v>
      </c>
      <c r="E97" s="106">
        <v>51.49</v>
      </c>
      <c r="F97" s="106"/>
      <c r="G97" s="106"/>
      <c r="H97" s="108" t="s">
        <v>99</v>
      </c>
      <c r="I97" s="97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s="4" customFormat="1" ht="15.75" x14ac:dyDescent="0.25">
      <c r="A98" s="21"/>
      <c r="B98" s="103">
        <v>15</v>
      </c>
      <c r="C98" s="99" t="s">
        <v>79</v>
      </c>
      <c r="D98" s="106">
        <v>12.24</v>
      </c>
      <c r="E98" s="106">
        <v>12.24</v>
      </c>
      <c r="F98" s="106"/>
      <c r="G98" s="106"/>
      <c r="H98" s="108" t="s">
        <v>99</v>
      </c>
      <c r="I98" s="97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s="4" customFormat="1" ht="15.75" x14ac:dyDescent="0.25">
      <c r="A99" s="21"/>
      <c r="B99" s="103">
        <v>16</v>
      </c>
      <c r="C99" s="99" t="s">
        <v>79</v>
      </c>
      <c r="D99" s="106">
        <v>19.850000000000001</v>
      </c>
      <c r="E99" s="106">
        <v>19.850000000000001</v>
      </c>
      <c r="F99" s="106"/>
      <c r="G99" s="106"/>
      <c r="H99" s="108" t="s">
        <v>99</v>
      </c>
      <c r="I99" s="97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s="4" customFormat="1" ht="15.75" x14ac:dyDescent="0.25">
      <c r="A100" s="21"/>
      <c r="B100" s="103">
        <v>17</v>
      </c>
      <c r="C100" s="99" t="s">
        <v>79</v>
      </c>
      <c r="D100" s="106">
        <v>12.6</v>
      </c>
      <c r="E100" s="106">
        <v>12.6</v>
      </c>
      <c r="F100" s="106"/>
      <c r="G100" s="106"/>
      <c r="H100" s="108" t="s">
        <v>99</v>
      </c>
      <c r="I100" s="97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s="4" customFormat="1" ht="16.5" thickBot="1" x14ac:dyDescent="0.3">
      <c r="A101" s="21"/>
      <c r="B101" s="103">
        <v>18</v>
      </c>
      <c r="C101" s="99" t="s">
        <v>79</v>
      </c>
      <c r="D101" s="106">
        <v>16.11</v>
      </c>
      <c r="E101" s="106">
        <v>16.11</v>
      </c>
      <c r="F101" s="106"/>
      <c r="G101" s="106"/>
      <c r="H101" s="108" t="s">
        <v>99</v>
      </c>
      <c r="I101" s="97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s="4" customFormat="1" ht="13.5" thickBot="1" x14ac:dyDescent="0.25">
      <c r="A102" s="21"/>
      <c r="B102" s="125" t="s">
        <v>87</v>
      </c>
      <c r="C102" s="126"/>
      <c r="D102" s="6">
        <f>SUM(D84:D101)</f>
        <v>282.29000000000002</v>
      </c>
      <c r="E102" s="6">
        <f t="shared" ref="E102:G102" si="16">SUM(E84:E101)</f>
        <v>270.61</v>
      </c>
      <c r="F102" s="6">
        <f t="shared" si="16"/>
        <v>11.68</v>
      </c>
      <c r="G102" s="6">
        <f t="shared" si="16"/>
        <v>0</v>
      </c>
      <c r="H102" s="88"/>
      <c r="I102" s="97">
        <f>D102-E102-F102-G102</f>
        <v>7.1054273576010019E-15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s="4" customFormat="1" ht="15.75" x14ac:dyDescent="0.25">
      <c r="A103" s="21"/>
      <c r="B103" s="102">
        <v>1</v>
      </c>
      <c r="C103" s="99" t="s">
        <v>77</v>
      </c>
      <c r="D103" s="104">
        <v>8.19</v>
      </c>
      <c r="E103" s="104"/>
      <c r="F103" s="104">
        <v>8.19</v>
      </c>
      <c r="G103" s="104"/>
      <c r="H103" s="107" t="s">
        <v>44</v>
      </c>
      <c r="I103" s="97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s="4" customFormat="1" ht="15.75" x14ac:dyDescent="0.25">
      <c r="A104" s="21"/>
      <c r="B104" s="103">
        <v>2</v>
      </c>
      <c r="C104" s="99" t="s">
        <v>77</v>
      </c>
      <c r="D104" s="105">
        <v>4.1399999999999997</v>
      </c>
      <c r="E104" s="105"/>
      <c r="F104" s="105">
        <v>4.1399999999999997</v>
      </c>
      <c r="G104" s="105"/>
      <c r="H104" s="108" t="s">
        <v>44</v>
      </c>
      <c r="I104" s="97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s="4" customFormat="1" ht="15.75" x14ac:dyDescent="0.25">
      <c r="A105" s="21"/>
      <c r="B105" s="103">
        <v>3</v>
      </c>
      <c r="C105" s="99" t="s">
        <v>85</v>
      </c>
      <c r="D105" s="105">
        <v>44.19</v>
      </c>
      <c r="E105" s="105">
        <v>44.19</v>
      </c>
      <c r="F105" s="105"/>
      <c r="G105" s="105"/>
      <c r="H105" s="108" t="s">
        <v>99</v>
      </c>
      <c r="I105" s="97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s="4" customFormat="1" ht="15.75" x14ac:dyDescent="0.25">
      <c r="A106" s="21"/>
      <c r="B106" s="103">
        <v>4</v>
      </c>
      <c r="C106" s="99" t="s">
        <v>85</v>
      </c>
      <c r="D106" s="105">
        <v>25.25</v>
      </c>
      <c r="E106" s="105">
        <v>25.25</v>
      </c>
      <c r="F106" s="105"/>
      <c r="G106" s="105"/>
      <c r="H106" s="108" t="s">
        <v>99</v>
      </c>
      <c r="I106" s="97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s="4" customFormat="1" ht="15.75" x14ac:dyDescent="0.25">
      <c r="A107" s="21"/>
      <c r="B107" s="103">
        <v>5</v>
      </c>
      <c r="C107" s="99" t="s">
        <v>80</v>
      </c>
      <c r="D107" s="105">
        <v>2.3199999999999998</v>
      </c>
      <c r="E107" s="105">
        <v>2.3199999999999998</v>
      </c>
      <c r="F107" s="105"/>
      <c r="G107" s="105"/>
      <c r="H107" s="108" t="s">
        <v>99</v>
      </c>
      <c r="I107" s="97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s="4" customFormat="1" ht="15.75" x14ac:dyDescent="0.25">
      <c r="A108" s="21"/>
      <c r="B108" s="103">
        <v>6</v>
      </c>
      <c r="C108" s="99" t="s">
        <v>5</v>
      </c>
      <c r="D108" s="105">
        <v>2.23</v>
      </c>
      <c r="E108" s="105">
        <v>2.23</v>
      </c>
      <c r="F108" s="105"/>
      <c r="G108" s="105"/>
      <c r="H108" s="108" t="s">
        <v>99</v>
      </c>
      <c r="I108" s="97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s="4" customFormat="1" ht="15.75" x14ac:dyDescent="0.25">
      <c r="A109" s="21"/>
      <c r="B109" s="103">
        <v>7</v>
      </c>
      <c r="C109" s="99" t="s">
        <v>85</v>
      </c>
      <c r="D109" s="105">
        <v>56.8</v>
      </c>
      <c r="E109" s="105">
        <v>56.8</v>
      </c>
      <c r="F109" s="105"/>
      <c r="G109" s="105"/>
      <c r="H109" s="108" t="s">
        <v>99</v>
      </c>
      <c r="I109" s="97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s="4" customFormat="1" ht="15.75" x14ac:dyDescent="0.25">
      <c r="A110" s="21"/>
      <c r="B110" s="103">
        <v>8</v>
      </c>
      <c r="C110" s="99" t="s">
        <v>88</v>
      </c>
      <c r="D110" s="105">
        <v>12.2</v>
      </c>
      <c r="E110" s="105">
        <v>12.2</v>
      </c>
      <c r="F110" s="105"/>
      <c r="G110" s="105"/>
      <c r="H110" s="108" t="s">
        <v>99</v>
      </c>
      <c r="I110" s="97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s="4" customFormat="1" ht="15.75" x14ac:dyDescent="0.25">
      <c r="A111" s="21"/>
      <c r="B111" s="103">
        <v>9</v>
      </c>
      <c r="C111" s="99" t="s">
        <v>82</v>
      </c>
      <c r="D111" s="105">
        <v>5.67</v>
      </c>
      <c r="E111" s="105">
        <v>5.67</v>
      </c>
      <c r="F111" s="105"/>
      <c r="G111" s="105"/>
      <c r="H111" s="108" t="s">
        <v>99</v>
      </c>
      <c r="I111" s="9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4" customFormat="1" ht="15.75" x14ac:dyDescent="0.25">
      <c r="A112" s="21"/>
      <c r="B112" s="103">
        <v>10</v>
      </c>
      <c r="C112" s="99" t="s">
        <v>89</v>
      </c>
      <c r="D112" s="105">
        <v>8.14</v>
      </c>
      <c r="E112" s="105"/>
      <c r="F112" s="105"/>
      <c r="G112" s="105">
        <v>8.14</v>
      </c>
      <c r="H112" s="108" t="s">
        <v>44</v>
      </c>
      <c r="I112" s="97"/>
      <c r="J112" s="11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s="4" customFormat="1" ht="15.75" x14ac:dyDescent="0.25">
      <c r="A113" s="21"/>
      <c r="B113" s="103">
        <v>11</v>
      </c>
      <c r="C113" s="99" t="s">
        <v>90</v>
      </c>
      <c r="D113" s="105">
        <v>48.72</v>
      </c>
      <c r="E113" s="105">
        <v>48.72</v>
      </c>
      <c r="F113" s="105"/>
      <c r="G113" s="105"/>
      <c r="H113" s="108" t="s">
        <v>99</v>
      </c>
      <c r="I113" s="97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s="4" customFormat="1" ht="15.75" x14ac:dyDescent="0.25">
      <c r="A114" s="21"/>
      <c r="B114" s="103">
        <v>12</v>
      </c>
      <c r="C114" s="99" t="s">
        <v>91</v>
      </c>
      <c r="D114" s="105">
        <v>8.0500000000000007</v>
      </c>
      <c r="E114" s="105">
        <v>8.0500000000000007</v>
      </c>
      <c r="F114" s="105"/>
      <c r="G114" s="105"/>
      <c r="H114" s="108" t="s">
        <v>99</v>
      </c>
      <c r="I114" s="97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s="4" customFormat="1" ht="15.75" x14ac:dyDescent="0.25">
      <c r="A115" s="21"/>
      <c r="B115" s="103">
        <v>13</v>
      </c>
      <c r="C115" s="99" t="s">
        <v>5</v>
      </c>
      <c r="D115" s="105">
        <v>2.4500000000000002</v>
      </c>
      <c r="E115" s="105">
        <v>2.4500000000000002</v>
      </c>
      <c r="F115" s="105"/>
      <c r="G115" s="105"/>
      <c r="H115" s="108" t="s">
        <v>99</v>
      </c>
      <c r="I115" s="97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s="4" customFormat="1" ht="15.75" x14ac:dyDescent="0.25">
      <c r="A116" s="21"/>
      <c r="B116" s="103">
        <v>14</v>
      </c>
      <c r="C116" s="99" t="s">
        <v>92</v>
      </c>
      <c r="D116" s="105">
        <v>3.8</v>
      </c>
      <c r="E116" s="105">
        <v>3.8</v>
      </c>
      <c r="F116" s="105"/>
      <c r="G116" s="105"/>
      <c r="H116" s="108" t="s">
        <v>99</v>
      </c>
      <c r="I116" s="97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s="4" customFormat="1" ht="16.5" thickBot="1" x14ac:dyDescent="0.3">
      <c r="A117" s="21"/>
      <c r="B117" s="103">
        <v>15</v>
      </c>
      <c r="C117" s="99" t="s">
        <v>93</v>
      </c>
      <c r="D117" s="106">
        <v>4.28</v>
      </c>
      <c r="E117" s="106">
        <v>4.28</v>
      </c>
      <c r="F117" s="106"/>
      <c r="G117" s="106"/>
      <c r="H117" s="108" t="s">
        <v>99</v>
      </c>
      <c r="I117" s="97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s="4" customFormat="1" ht="13.5" thickBot="1" x14ac:dyDescent="0.25">
      <c r="A118" s="21"/>
      <c r="B118" s="125" t="s">
        <v>96</v>
      </c>
      <c r="C118" s="126"/>
      <c r="D118" s="6">
        <f>SUM(D103:D117)</f>
        <v>236.43</v>
      </c>
      <c r="E118" s="6">
        <f t="shared" ref="E118:G118" si="17">SUM(E103:E117)</f>
        <v>215.95999999999998</v>
      </c>
      <c r="F118" s="6">
        <f t="shared" si="17"/>
        <v>12.329999999999998</v>
      </c>
      <c r="G118" s="6">
        <f t="shared" si="17"/>
        <v>8.14</v>
      </c>
      <c r="H118" s="88"/>
      <c r="I118" s="97">
        <f>D118-E118-F118-G118</f>
        <v>2.8421709430404007E-14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s="4" customFormat="1" ht="13.5" thickBot="1" x14ac:dyDescent="0.25">
      <c r="A119" s="21"/>
      <c r="B119" s="111"/>
      <c r="C119" s="112"/>
      <c r="D119" s="109"/>
      <c r="E119" s="109"/>
      <c r="F119" s="109"/>
      <c r="G119" s="109"/>
      <c r="H119" s="110"/>
      <c r="I119" s="97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s="4" customFormat="1" ht="13.5" thickBot="1" x14ac:dyDescent="0.25">
      <c r="A120" s="21"/>
      <c r="B120" s="123" t="s">
        <v>1</v>
      </c>
      <c r="C120" s="124"/>
      <c r="D120" s="7">
        <f>D54+D83+D102+D118</f>
        <v>1635.8799999999999</v>
      </c>
      <c r="E120" s="7">
        <f t="shared" ref="E120:G120" si="18">E54+E83+E102+E118</f>
        <v>1551.92</v>
      </c>
      <c r="F120" s="7">
        <f t="shared" si="18"/>
        <v>75.819999999999993</v>
      </c>
      <c r="G120" s="7">
        <f t="shared" si="18"/>
        <v>8.14</v>
      </c>
      <c r="H120" s="92"/>
      <c r="I120" s="97">
        <f>D120-E120-F120-G120</f>
        <v>-1.8474111129762605E-13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s="4" customFormat="1" x14ac:dyDescent="0.2">
      <c r="A121" s="21"/>
      <c r="B121" s="77"/>
      <c r="C121" s="75"/>
      <c r="D121" s="75"/>
      <c r="E121" s="75"/>
      <c r="F121" s="75"/>
      <c r="G121" s="75"/>
      <c r="H121" s="10"/>
    </row>
    <row r="122" spans="1:21" s="4" customFormat="1" x14ac:dyDescent="0.2">
      <c r="A122" s="21"/>
      <c r="B122" s="11"/>
      <c r="C122" s="8"/>
      <c r="D122" s="8"/>
      <c r="E122" s="8"/>
      <c r="F122" s="8"/>
      <c r="G122" s="8"/>
      <c r="H122" s="1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s="4" customFormat="1" x14ac:dyDescent="0.2">
      <c r="A123" s="21"/>
      <c r="B123" s="11"/>
      <c r="C123" s="8"/>
      <c r="D123" s="8"/>
      <c r="E123" s="8"/>
      <c r="F123" s="8"/>
      <c r="G123" s="8"/>
      <c r="H123" s="8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s="4" customFormat="1" x14ac:dyDescent="0.2">
      <c r="A124" s="21"/>
      <c r="B124" s="11"/>
      <c r="C124" s="8"/>
      <c r="D124" s="8"/>
      <c r="E124" s="8"/>
      <c r="F124" s="8"/>
      <c r="G124" s="8"/>
      <c r="H124" s="8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s="4" customFormat="1" x14ac:dyDescent="0.2">
      <c r="A125" s="21"/>
      <c r="B125" s="11"/>
      <c r="C125" s="8"/>
      <c r="D125" s="8"/>
      <c r="E125" s="8"/>
      <c r="F125" s="8"/>
      <c r="G125" s="8"/>
      <c r="H125" s="8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s="4" customFormat="1" x14ac:dyDescent="0.2">
      <c r="A126" s="21"/>
      <c r="B126" s="2"/>
      <c r="C126" s="1"/>
      <c r="D126" s="1"/>
      <c r="E126" s="1"/>
      <c r="F126" s="1"/>
      <c r="G126" s="1"/>
      <c r="H126" s="8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">
      <c r="A127" s="21"/>
    </row>
    <row r="128" spans="1:21" x14ac:dyDescent="0.2">
      <c r="A128" s="21"/>
    </row>
    <row r="129" spans="1:1" x14ac:dyDescent="0.2">
      <c r="A129" s="21"/>
    </row>
    <row r="130" spans="1:1" x14ac:dyDescent="0.2">
      <c r="A130" s="21"/>
    </row>
    <row r="131" spans="1:1" x14ac:dyDescent="0.2">
      <c r="A131" s="21"/>
    </row>
    <row r="132" spans="1:1" x14ac:dyDescent="0.2">
      <c r="A132" s="21"/>
    </row>
    <row r="133" spans="1:1" x14ac:dyDescent="0.2">
      <c r="A133" s="10"/>
    </row>
    <row r="134" spans="1:1" x14ac:dyDescent="0.2">
      <c r="A134" s="10"/>
    </row>
    <row r="135" spans="1:1" x14ac:dyDescent="0.2">
      <c r="A135" s="10"/>
    </row>
    <row r="136" spans="1:1" x14ac:dyDescent="0.2">
      <c r="A136" s="8"/>
    </row>
    <row r="137" spans="1:1" x14ac:dyDescent="0.2">
      <c r="A137" s="8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</sheetData>
  <mergeCells count="24">
    <mergeCell ref="B2:H2"/>
    <mergeCell ref="B102:C102"/>
    <mergeCell ref="B118:C118"/>
    <mergeCell ref="A15:A16"/>
    <mergeCell ref="A3:A5"/>
    <mergeCell ref="B3:B5"/>
    <mergeCell ref="C3:C5"/>
    <mergeCell ref="D3:G3"/>
    <mergeCell ref="D4:D5"/>
    <mergeCell ref="E4:E5"/>
    <mergeCell ref="F4:F5"/>
    <mergeCell ref="G4:G5"/>
    <mergeCell ref="A6:A7"/>
    <mergeCell ref="A9:A10"/>
    <mergeCell ref="A11:A12"/>
    <mergeCell ref="A13:A14"/>
    <mergeCell ref="U4:U5"/>
    <mergeCell ref="B120:C120"/>
    <mergeCell ref="B83:C83"/>
    <mergeCell ref="L4:P4"/>
    <mergeCell ref="Q4:S4"/>
    <mergeCell ref="T4:T5"/>
    <mergeCell ref="B54:C54"/>
    <mergeCell ref="H3:H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E8D8123-F85E-4887-8B0D-3DF76A9AD4EB}"/>
</file>

<file path=customXml/itemProps2.xml><?xml version="1.0" encoding="utf-8"?>
<ds:datastoreItem xmlns:ds="http://schemas.openxmlformats.org/officeDocument/2006/customXml" ds:itemID="{BE76738E-F61E-4E90-94FB-B9A04FA7CCF3}"/>
</file>

<file path=customXml/itemProps3.xml><?xml version="1.0" encoding="utf-8"?>
<ds:datastoreItem xmlns:ds="http://schemas.openxmlformats.org/officeDocument/2006/customXml" ds:itemID="{1C1C3837-AFCC-4C50-8A05-7F6E53CFA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eksplikatsioon</vt:lpstr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Liis Lebedev</cp:lastModifiedBy>
  <cp:lastPrinted>2012-09-17T12:12:01Z</cp:lastPrinted>
  <dcterms:created xsi:type="dcterms:W3CDTF">1996-10-14T23:33:28Z</dcterms:created>
  <dcterms:modified xsi:type="dcterms:W3CDTF">2014-10-28T15:59:32Z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</Properties>
</file>